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C:\Users\Eleen Ekanem\Downloads\"/>
    </mc:Choice>
  </mc:AlternateContent>
  <xr:revisionPtr revIDLastSave="0" documentId="8_{7C6275A3-10A8-48FD-AC09-842721EA8DF3}" xr6:coauthVersionLast="47" xr6:coauthVersionMax="47" xr10:uidLastSave="{00000000-0000-0000-0000-000000000000}"/>
  <bookViews>
    <workbookView xWindow="-110" yWindow="-110" windowWidth="19420" windowHeight="10300" xr2:uid="{00000000-000D-0000-FFFF-FFFF00000000}"/>
  </bookViews>
  <sheets>
    <sheet name="QUESTIONNAIRE" sheetId="6" r:id="rId1"/>
    <sheet name="DATA TABLE" sheetId="3" r:id="rId2"/>
    <sheet name="DASHBOARD" sheetId="4" r:id="rId3"/>
    <sheet name="Sheet2" sheetId="8" state="hidden" r:id="rId4"/>
  </sheets>
  <definedNames>
    <definedName name="Slicer_FACILITY">#N/A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2" i="3" l="1"/>
  <c r="AJ13" i="3"/>
  <c r="AJ10" i="3"/>
  <c r="AJ11" i="3"/>
  <c r="AJ9" i="3"/>
  <c r="AJ8" i="3"/>
  <c r="AJ7" i="3"/>
  <c r="AJ6" i="3"/>
  <c r="AJ5" i="3"/>
  <c r="AJ4" i="3"/>
  <c r="AI13" i="3"/>
  <c r="AI12" i="3"/>
  <c r="AI11" i="3"/>
  <c r="AI10" i="3"/>
  <c r="AI9" i="3"/>
  <c r="AI8" i="3"/>
  <c r="AI7" i="3"/>
  <c r="AI6" i="3"/>
  <c r="AI5" i="3"/>
  <c r="AI4" i="3"/>
  <c r="AH13" i="3"/>
  <c r="AH12" i="3"/>
  <c r="AH11" i="3"/>
  <c r="AH10" i="3"/>
  <c r="AH9" i="3"/>
  <c r="AH8" i="3"/>
  <c r="AH7" i="3"/>
  <c r="AH6" i="3"/>
  <c r="AH5" i="3"/>
  <c r="AH4" i="3"/>
  <c r="AG13" i="3"/>
  <c r="AG12" i="3"/>
  <c r="AG11" i="3"/>
  <c r="AG10" i="3"/>
  <c r="AG7" i="3"/>
  <c r="AG9" i="3"/>
  <c r="AG8" i="3"/>
  <c r="AG6" i="3"/>
  <c r="AG5" i="3"/>
  <c r="AG4" i="3"/>
  <c r="BD13" i="3" l="1"/>
  <c r="BD12" i="3"/>
  <c r="BD11" i="3"/>
  <c r="BD10" i="3"/>
  <c r="BD9" i="3"/>
  <c r="BD8" i="3"/>
  <c r="BD7" i="3"/>
  <c r="BD6" i="3"/>
  <c r="BD5" i="3"/>
  <c r="BD4" i="3"/>
  <c r="BA13" i="3"/>
  <c r="BA12" i="3"/>
  <c r="BA11" i="3"/>
  <c r="BA10" i="3"/>
  <c r="BA9" i="3"/>
  <c r="BA8" i="3"/>
  <c r="BA7" i="3"/>
  <c r="BA6" i="3"/>
  <c r="BA5" i="3"/>
  <c r="BA4" i="3"/>
  <c r="AY8" i="3"/>
  <c r="AT13" i="3"/>
  <c r="AT12" i="3"/>
  <c r="AT11" i="3"/>
  <c r="AT10" i="3"/>
  <c r="AT9" i="3"/>
  <c r="AT8" i="3"/>
  <c r="AT7" i="3"/>
  <c r="AT6" i="3"/>
  <c r="AT5" i="3"/>
  <c r="AT4" i="3"/>
  <c r="AQ13" i="3"/>
  <c r="AQ12" i="3"/>
  <c r="AQ11" i="3"/>
  <c r="AQ10" i="3"/>
  <c r="AQ9" i="3"/>
  <c r="AQ8" i="3"/>
  <c r="AQ7" i="3"/>
  <c r="AQ6" i="3"/>
  <c r="AQ5" i="3"/>
  <c r="AO13" i="3"/>
  <c r="AO12" i="3"/>
  <c r="AO11" i="3"/>
  <c r="AO10" i="3"/>
  <c r="AO9" i="3"/>
  <c r="AO8" i="3"/>
  <c r="AO7" i="3"/>
  <c r="AO6" i="3"/>
  <c r="AO5" i="3"/>
  <c r="AO4" i="3"/>
  <c r="AL13" i="3"/>
  <c r="AL12" i="3"/>
  <c r="AL11" i="3"/>
  <c r="AL10" i="3"/>
  <c r="AL9" i="3"/>
  <c r="AL8" i="3"/>
  <c r="AL7" i="3"/>
  <c r="AL6" i="3"/>
  <c r="AL5" i="3"/>
  <c r="AL4" i="3"/>
  <c r="X5" i="3"/>
  <c r="AE13" i="3"/>
  <c r="AE12" i="3"/>
  <c r="AE11" i="3"/>
  <c r="AE10" i="3"/>
  <c r="AE9" i="3"/>
  <c r="AE8" i="3"/>
  <c r="AE7" i="3"/>
  <c r="AE6" i="3"/>
  <c r="AE5" i="3"/>
  <c r="AE4" i="3"/>
  <c r="AD13" i="3"/>
  <c r="AD12" i="3"/>
  <c r="AD11" i="3"/>
  <c r="AD10" i="3"/>
  <c r="AD9" i="3"/>
  <c r="AD8" i="3"/>
  <c r="AD7" i="3"/>
  <c r="AD6" i="3"/>
  <c r="AD5" i="3"/>
  <c r="AD4" i="3"/>
  <c r="AC13" i="3"/>
  <c r="AC12" i="3"/>
  <c r="AC11" i="3"/>
  <c r="AC10" i="3"/>
  <c r="AC9" i="3"/>
  <c r="AC8" i="3"/>
  <c r="AC7" i="3"/>
  <c r="AC6" i="3"/>
  <c r="AC5" i="3"/>
  <c r="AB13" i="3"/>
  <c r="AB12" i="3"/>
  <c r="AB11" i="3"/>
  <c r="AB10" i="3"/>
  <c r="AB9" i="3"/>
  <c r="AB8" i="3"/>
  <c r="AB7" i="3"/>
  <c r="AB6" i="3"/>
  <c r="AB4" i="3"/>
  <c r="AC4" i="3"/>
  <c r="AB5" i="3"/>
  <c r="Z13" i="3"/>
  <c r="Z12" i="3"/>
  <c r="Z11" i="3"/>
  <c r="Z10" i="3"/>
  <c r="Z9" i="3"/>
  <c r="Z8" i="3"/>
  <c r="Z7" i="3"/>
  <c r="Z6" i="3"/>
  <c r="Z5" i="3"/>
  <c r="Z4" i="3"/>
  <c r="X4" i="3"/>
  <c r="W13" i="3"/>
  <c r="W12" i="3"/>
  <c r="W11" i="3"/>
  <c r="W10" i="3"/>
  <c r="W9" i="3"/>
  <c r="W8" i="3"/>
  <c r="W7" i="3"/>
  <c r="W6" i="3"/>
  <c r="W5" i="3"/>
  <c r="W4" i="3"/>
  <c r="P13" i="3"/>
  <c r="P12" i="3"/>
  <c r="P11" i="3"/>
  <c r="P10" i="3"/>
  <c r="P9" i="3"/>
  <c r="P8" i="3"/>
  <c r="P7" i="3"/>
  <c r="P5" i="3"/>
  <c r="P6" i="3"/>
  <c r="P4" i="3"/>
  <c r="O13" i="3"/>
  <c r="O12" i="3"/>
  <c r="O11" i="3"/>
  <c r="O10" i="3"/>
  <c r="O9" i="3"/>
  <c r="O8" i="3"/>
  <c r="O7" i="3"/>
  <c r="O6" i="3"/>
  <c r="O5" i="3"/>
  <c r="O4" i="3"/>
  <c r="N13" i="3"/>
  <c r="N12" i="3"/>
  <c r="N11" i="3"/>
  <c r="N10" i="3"/>
  <c r="N9" i="3"/>
  <c r="N8" i="3"/>
  <c r="N7" i="3"/>
  <c r="N6" i="3"/>
  <c r="N5" i="3"/>
  <c r="N4" i="3"/>
  <c r="M8" i="3"/>
  <c r="M9" i="3"/>
  <c r="M13" i="3"/>
  <c r="M12" i="3"/>
  <c r="M11" i="3"/>
  <c r="M10" i="3"/>
  <c r="M7" i="3"/>
  <c r="M6" i="3"/>
  <c r="M5" i="3"/>
  <c r="M4" i="3"/>
  <c r="BH3" i="3" l="1"/>
  <c r="BG3" i="3"/>
  <c r="AX3" i="3"/>
  <c r="AW3" i="3"/>
  <c r="BB13" i="3"/>
  <c r="BB12" i="3"/>
  <c r="BB11" i="3"/>
  <c r="BB10" i="3"/>
  <c r="BB9" i="3"/>
  <c r="BB8" i="3"/>
  <c r="BB7" i="3"/>
  <c r="BB6" i="3"/>
  <c r="BB5" i="3"/>
  <c r="BB4" i="3"/>
  <c r="BI13" i="3"/>
  <c r="BF13" i="3"/>
  <c r="BC13" i="3"/>
  <c r="AY13" i="3"/>
  <c r="AV13" i="3"/>
  <c r="AS13" i="3"/>
  <c r="AR13" i="3"/>
  <c r="AN13" i="3"/>
  <c r="AM13" i="3"/>
  <c r="AB3" i="3"/>
  <c r="Y13" i="3"/>
  <c r="X13" i="3"/>
  <c r="U13" i="3"/>
  <c r="T13" i="3"/>
  <c r="S13" i="3"/>
  <c r="R13" i="3"/>
  <c r="K13" i="3"/>
  <c r="J13" i="3"/>
  <c r="I13" i="3"/>
  <c r="H13" i="3"/>
  <c r="BI12" i="3"/>
  <c r="BF12" i="3"/>
  <c r="BC12" i="3"/>
  <c r="AY12" i="3"/>
  <c r="AV12" i="3"/>
  <c r="AS12" i="3"/>
  <c r="AR12" i="3"/>
  <c r="AN12" i="3"/>
  <c r="AM12" i="3"/>
  <c r="Y12" i="3"/>
  <c r="X12" i="3"/>
  <c r="U12" i="3"/>
  <c r="T12" i="3"/>
  <c r="S12" i="3"/>
  <c r="R12" i="3"/>
  <c r="K12" i="3"/>
  <c r="J12" i="3"/>
  <c r="I12" i="3"/>
  <c r="H12" i="3"/>
  <c r="BI11" i="3"/>
  <c r="BF11" i="3"/>
  <c r="BC11" i="3"/>
  <c r="AY11" i="3"/>
  <c r="AV11" i="3"/>
  <c r="AS11" i="3"/>
  <c r="AR11" i="3"/>
  <c r="AN11" i="3"/>
  <c r="AM11" i="3"/>
  <c r="Y11" i="3"/>
  <c r="X11" i="3"/>
  <c r="U11" i="3"/>
  <c r="T11" i="3"/>
  <c r="S11" i="3"/>
  <c r="R11" i="3"/>
  <c r="K11" i="3"/>
  <c r="J11" i="3"/>
  <c r="I11" i="3"/>
  <c r="H11" i="3"/>
  <c r="BI10" i="3"/>
  <c r="BF10" i="3"/>
  <c r="BC10" i="3"/>
  <c r="AY10" i="3"/>
  <c r="AV10" i="3"/>
  <c r="AS10" i="3"/>
  <c r="AR10" i="3"/>
  <c r="AN10" i="3"/>
  <c r="AM10" i="3"/>
  <c r="Y10" i="3"/>
  <c r="X10" i="3"/>
  <c r="U10" i="3"/>
  <c r="T10" i="3"/>
  <c r="S10" i="3"/>
  <c r="R10" i="3"/>
  <c r="K10" i="3"/>
  <c r="J10" i="3"/>
  <c r="I10" i="3"/>
  <c r="H10" i="3"/>
  <c r="BI9" i="3"/>
  <c r="BF9" i="3"/>
  <c r="BC9" i="3"/>
  <c r="AY9" i="3"/>
  <c r="AV9" i="3"/>
  <c r="AS9" i="3"/>
  <c r="AR9" i="3"/>
  <c r="AN9" i="3"/>
  <c r="AM9" i="3"/>
  <c r="Y9" i="3"/>
  <c r="X9" i="3"/>
  <c r="U9" i="3"/>
  <c r="T9" i="3"/>
  <c r="S9" i="3"/>
  <c r="R9" i="3"/>
  <c r="K9" i="3"/>
  <c r="J9" i="3"/>
  <c r="I9" i="3"/>
  <c r="H9" i="3"/>
  <c r="BI8" i="3"/>
  <c r="BF8" i="3"/>
  <c r="BC8" i="3"/>
  <c r="AV8" i="3"/>
  <c r="AS8" i="3"/>
  <c r="AR8" i="3"/>
  <c r="AN8" i="3"/>
  <c r="AM8" i="3"/>
  <c r="Y8" i="3"/>
  <c r="X8" i="3"/>
  <c r="U8" i="3"/>
  <c r="T8" i="3"/>
  <c r="S8" i="3"/>
  <c r="R8" i="3"/>
  <c r="K8" i="3"/>
  <c r="J8" i="3"/>
  <c r="I8" i="3"/>
  <c r="H8" i="3"/>
  <c r="BI7" i="3"/>
  <c r="BF7" i="3"/>
  <c r="BC7" i="3"/>
  <c r="AY7" i="3"/>
  <c r="AV7" i="3"/>
  <c r="AS7" i="3"/>
  <c r="AR7" i="3"/>
  <c r="AN7" i="3"/>
  <c r="AM7" i="3"/>
  <c r="Y7" i="3"/>
  <c r="X7" i="3"/>
  <c r="U7" i="3"/>
  <c r="T7" i="3"/>
  <c r="S7" i="3"/>
  <c r="R7" i="3"/>
  <c r="K7" i="3"/>
  <c r="J7" i="3"/>
  <c r="I7" i="3"/>
  <c r="H7" i="3"/>
  <c r="BI6" i="3"/>
  <c r="BF6" i="3"/>
  <c r="BC6" i="3"/>
  <c r="AY6" i="3"/>
  <c r="AV6" i="3"/>
  <c r="AS6" i="3"/>
  <c r="AR6" i="3"/>
  <c r="AN6" i="3"/>
  <c r="AM6" i="3"/>
  <c r="Y6" i="3"/>
  <c r="X6" i="3"/>
  <c r="U6" i="3"/>
  <c r="T6" i="3"/>
  <c r="S6" i="3"/>
  <c r="R6" i="3"/>
  <c r="K6" i="3"/>
  <c r="J6" i="3"/>
  <c r="I6" i="3"/>
  <c r="H6" i="3"/>
  <c r="BI5" i="3"/>
  <c r="BF5" i="3"/>
  <c r="BC5" i="3"/>
  <c r="AY5" i="3"/>
  <c r="AV5" i="3"/>
  <c r="AS5" i="3"/>
  <c r="AR5" i="3"/>
  <c r="AN5" i="3"/>
  <c r="AM5" i="3"/>
  <c r="Y5" i="3"/>
  <c r="U5" i="3"/>
  <c r="T5" i="3"/>
  <c r="S5" i="3"/>
  <c r="R5" i="3"/>
  <c r="K5" i="3"/>
  <c r="J5" i="3"/>
  <c r="I5" i="3"/>
  <c r="H5" i="3"/>
  <c r="BI4" i="3"/>
  <c r="BF4" i="3"/>
  <c r="BC4" i="3"/>
  <c r="AY4" i="3"/>
  <c r="AV4" i="3"/>
  <c r="AS4" i="3"/>
  <c r="AR4" i="3"/>
  <c r="AQ4" i="3"/>
  <c r="AN4" i="3"/>
  <c r="AM4" i="3"/>
  <c r="AC3" i="3"/>
  <c r="Y4" i="3"/>
  <c r="U4" i="3"/>
  <c r="T4" i="3"/>
  <c r="S4" i="3"/>
  <c r="R4" i="3"/>
  <c r="K4" i="3"/>
  <c r="J4" i="3"/>
  <c r="I4" i="3"/>
  <c r="H4" i="3"/>
  <c r="BA3" i="3" l="1"/>
  <c r="AR3" i="3"/>
  <c r="AQ3" i="3"/>
  <c r="M3" i="3"/>
  <c r="N3" i="3"/>
  <c r="AE3" i="3"/>
  <c r="P3" i="3"/>
  <c r="R3" i="3"/>
  <c r="AG3" i="3"/>
  <c r="AV3" i="3"/>
  <c r="AT3" i="3"/>
  <c r="S3" i="3"/>
  <c r="AH3" i="3"/>
  <c r="AY3" i="3"/>
  <c r="E10" i="3"/>
  <c r="O3" i="3"/>
  <c r="T3" i="3"/>
  <c r="BD3" i="3"/>
  <c r="F6" i="3"/>
  <c r="AJ3" i="3"/>
  <c r="W3" i="3"/>
  <c r="AL3" i="3"/>
  <c r="BF3" i="3"/>
  <c r="E9" i="3"/>
  <c r="AS3" i="3"/>
  <c r="H3" i="3"/>
  <c r="AM3" i="3"/>
  <c r="AD3" i="3"/>
  <c r="BC3" i="3"/>
  <c r="U3" i="3"/>
  <c r="I3" i="3"/>
  <c r="X3" i="3"/>
  <c r="BI3" i="3"/>
  <c r="J3" i="3"/>
  <c r="Y3" i="3"/>
  <c r="AN3" i="3"/>
  <c r="BB3" i="3"/>
  <c r="AI3" i="3"/>
  <c r="K3" i="3"/>
  <c r="Z3" i="3"/>
  <c r="AO3" i="3"/>
  <c r="D9" i="3"/>
  <c r="F10" i="3"/>
  <c r="E11" i="3"/>
  <c r="D13" i="3"/>
  <c r="C12" i="3"/>
  <c r="E13" i="3"/>
  <c r="F8" i="3"/>
  <c r="E7" i="3"/>
  <c r="C8" i="3"/>
  <c r="E12" i="3"/>
  <c r="E4" i="3"/>
  <c r="C5" i="3"/>
  <c r="F9" i="3"/>
  <c r="F12" i="3"/>
  <c r="D8" i="3"/>
  <c r="F7" i="3"/>
  <c r="E8" i="3"/>
  <c r="C11" i="3"/>
  <c r="C10" i="3"/>
  <c r="F13" i="3"/>
  <c r="F5" i="3"/>
  <c r="E5" i="3"/>
  <c r="E6" i="3"/>
  <c r="F11" i="3"/>
  <c r="D11" i="3"/>
  <c r="D5" i="3"/>
  <c r="D6" i="3"/>
  <c r="D10" i="3"/>
  <c r="D7" i="3"/>
  <c r="D12" i="3"/>
  <c r="C6" i="3"/>
  <c r="C9" i="3"/>
  <c r="C13" i="3"/>
  <c r="C7" i="3"/>
  <c r="C4" i="3"/>
  <c r="D4" i="3"/>
  <c r="F4" i="3"/>
  <c r="E3" i="3" l="1"/>
  <c r="F3" i="3"/>
  <c r="D3" i="3"/>
  <c r="C3" i="3"/>
</calcChain>
</file>

<file path=xl/sharedStrings.xml><?xml version="1.0" encoding="utf-8"?>
<sst xmlns="http://schemas.openxmlformats.org/spreadsheetml/2006/main" count="731" uniqueCount="214">
  <si>
    <t>Quality Standard 1:  All recipients of care should be regularly assessed for DART eligibility and offered the choice to opt into a less-intensive model if eligible</t>
  </si>
  <si>
    <t>FACILITY</t>
  </si>
  <si>
    <t>Process Indicators</t>
  </si>
  <si>
    <t xml:space="preserve">Does the facility have written SOPs to guide the assessment of eligibility for all of the DART models currently being provided?  </t>
  </si>
  <si>
    <t>No</t>
  </si>
  <si>
    <t>Yes</t>
  </si>
  <si>
    <t xml:space="preserve">If a physical copy of SOPs is available on the day of the visit, score = Y. If not, score = N.   </t>
  </si>
  <si>
    <t xml:space="preserve">Does the facility have written SOPs to guide the implementation of all of the DART models currently being provided?  </t>
  </si>
  <si>
    <t xml:space="preserve">Data source = Health facility records/Training report/Training attendance sheet </t>
  </si>
  <si>
    <t xml:space="preserve">What % of adults on ART are assessed for DART eligibility?  </t>
  </si>
  <si>
    <t xml:space="preserve">Data source = chart review of at least 20 randomly selected files of adults who have been on ART for &gt; 12 months. Numerator = # of people assessed for DART eligibility; Denominator = # of charts reviewed. </t>
  </si>
  <si>
    <t xml:space="preserve">What % of adults on ART are correctly classified as eligible vs. ineligible for less-intensive models?  </t>
  </si>
  <si>
    <t xml:space="preserve">Data source = chart review of at least 20 randomly selected files of adults who have been on ART for &gt; 12 months. Numerator = # of people whose DART eligibility is documented and consistent with national guidelines. Denominator = # of charts reviewed.  </t>
  </si>
  <si>
    <t>What % of adults on ART are currently enrolled in less-intensive DART models?</t>
  </si>
  <si>
    <t xml:space="preserve">Data source = clinic records. Numerator = all adults currently in a less-intensive DART model; Denominator = all adults currently on ART. </t>
  </si>
  <si>
    <t xml:space="preserve">Quality Standard 2:  Everyone enrolled in less-intensive DART models should receive systematic laboratory assessment to guide ongoing HIV management  </t>
  </si>
  <si>
    <t>Does the facility have written SOPs to ensure that people in less-intensive DART models receive routine viral load testing (RVLT) at the interval recommended by national guidelines?</t>
  </si>
  <si>
    <t>Is there a system in place to ensure viral load (VL) results for people in less-intensive DART models (including community-based models) are returned to the facility, documented in the recipient of care files, reviewed promptly by health care workers, and acted upon appropriately?</t>
  </si>
  <si>
    <t>Data source = facility SOPs, Feedback from Facility Focal Persons</t>
  </si>
  <si>
    <t xml:space="preserve">Is there a system in place to ensure people in less-intensive DART models receive their VL results promptly, e.g., within one week for people with unsuppressed VL and within one month for people with suppressed VL?  </t>
  </si>
  <si>
    <t xml:space="preserve">Does the facility have a VL Focal Person who ensures that people in less-intensive DART models who are due for RVLT are not missed and all protocols for monitoring VL and returning results are followed?  </t>
  </si>
  <si>
    <t>Data source = ART Clinic Manager/ART Coordinator, Feedback from Facility Focal Persons</t>
  </si>
  <si>
    <t>What % of adults in less-intensive DART models had a VL test in the past 12 months?</t>
  </si>
  <si>
    <t xml:space="preserve">Data source =Patient folders/Facility Devolvement register </t>
  </si>
  <si>
    <t>chart review of at least 20 randomly selected files of adults enrolled in a less-intensive DART model</t>
  </si>
  <si>
    <t xml:space="preserve">Quality Standard 3:  Everyone enrolled in less-intensive DART models should receive a systematic clinical assessment to guide ongoing HIV management  </t>
  </si>
  <si>
    <t>Is there a system in place to ensure that people in less-intensive DART models receive clinical assessments at the interval recommended by national guidelines?</t>
  </si>
  <si>
    <t>Data source = Check if the facility has SOPs in place for clinical assessment intervals as recommended by national guidelines. Score YES is SOP available (DSD Operational Manual)/ excerpts from the operational manual or national guideline</t>
  </si>
  <si>
    <t xml:space="preserve">What % of adults in less-intensive DART models received a routine clinical assessment in the past 12 months (or at the frequency recommended by national guidelines)? </t>
  </si>
  <si>
    <t>Data source = chart review of at least 20 randomly selected files of adults enrolled in a less-intensive DART model for &gt; 12 months. Numerator = # of people with documented clinical assessment in the past 12 months; Denominator = # of charts reviewed</t>
  </si>
  <si>
    <t xml:space="preserve">What % of adults receiving routine clinical assessment in the past 12 months had documented re-assessment of DART eligibility? </t>
  </si>
  <si>
    <t>Data source = chart review of at least 20 randomly selected files of adults enrolled in a less-intensive DART model for &gt; 12 months. Numerator = # of people with documented DART eligibility assessment in the past 12 months; Denominator = # of charts reviewed</t>
  </si>
  <si>
    <t>What % of Women Living with HIV (WLHIV) in less intensive DART models received routine screening for family planning, including screening for pregnancy status?</t>
  </si>
  <si>
    <t>Data source = chart review of at least 20 randomly selected files of WLHIV enrolled in a less-intensive DART model for &gt; 12 months. Numerator = # of WLHIV with documented FP screening/pregnancy screening in past 12 months; Denominator = # of charts reviewed</t>
  </si>
  <si>
    <t>What % of Women Living with HIV (WLHIV) between 25-49 years and in less intensive DART models received routine screening for cervical cancer?</t>
  </si>
  <si>
    <t>Data source = chart review of at least 20 randomly selected files of WLHIV enrolled in a less-intensive DART model for &gt; 12 months. Numerator = # of WLHIV with documented cervical cancer screening in past 12 months; Denominator = # of charts reviewed</t>
  </si>
  <si>
    <t>Quality Standard 4:  Systems are in place to identify people in less-intensive DART models who miss appointments, track, and support them to return to care</t>
  </si>
  <si>
    <t>Process Indicator</t>
  </si>
  <si>
    <t>Does the facility have a system in place to identify people in less-intensive DART models who miss appointments, track, and support them to return to care?</t>
  </si>
  <si>
    <t xml:space="preserve">Data source = Check if the facility has SOPs, an appointment book/register to identify those who miss appointments. Score YES if any of these documents are available. </t>
  </si>
  <si>
    <t>Quality Standard 5: People enrolled in less-intensive DART models who require more intensive services should be identified, assessed, and transferred to more-intensive models as needed</t>
  </si>
  <si>
    <t xml:space="preserve">Is there a system in place to identify people in less-intensive DART models with unsuppressed VL (UVL), side effects/complications from ART, new opportunistic infections including TB, pregnancy, and/or other indications for more intensive services? </t>
  </si>
  <si>
    <t xml:space="preserve">Does the facility have SOPs to guide the management of people in less-intensive DART models who require more intensive services? </t>
  </si>
  <si>
    <t>(DSD Operational Manual/SOP that is specific to the DSD model)</t>
  </si>
  <si>
    <t>Does the facility have a system in place to contact people in less-intensive DART models who have UVL (or are pregnant) so they can return to the facility before their next appointment date?</t>
  </si>
  <si>
    <t xml:space="preserve">Does the facility have a system in place to ensure and document that people in less-intensive DART models with UVL receive enhanced adherence counseling (EAC) as per national guidelines? </t>
  </si>
  <si>
    <t xml:space="preserve">Does the facility have a system in place to ensure and document that people in less-intensive DART models receive repeat VL testing following the completion of EAC? </t>
  </si>
  <si>
    <t xml:space="preserve">What % of adults in less-intensive DART models who had RVLT in the past year had UVL? </t>
  </si>
  <si>
    <t xml:space="preserve">What % of adults in less-intensive DART models were screened for TB in the past 12 months?  </t>
  </si>
  <si>
    <t>What % of adults in less-intensive DART models screened negative for TB received TPT?</t>
  </si>
  <si>
    <t xml:space="preserve">What % of adults in less-intensive DART models were diagnosed with TB disease in the past 12 months?  </t>
  </si>
  <si>
    <t>What % of adults in less-intensive DART models were diagnosed with opportunistic infections other than TB in the past 12 months?</t>
  </si>
  <si>
    <t xml:space="preserve">Quality Standard 6: Data from both facility-based and community-based DART models are promptly entered into the facility M&amp;E system  </t>
  </si>
  <si>
    <t>Is there a system in place for ensuring data from all less-intensive DART models are collected and entered in facility registers within a stipulated timeframe?</t>
  </si>
  <si>
    <t>FAST TRACK REFILL (FTR) MODEL</t>
  </si>
  <si>
    <t>(These indicators are in addition to the cross-cutting indicators, not a replacement for them)</t>
  </si>
  <si>
    <t>Quality Standard 7: All recipients of care enrolled in the Fast-Track Refill (FTR) model should receive efficient visits with minimal wait time</t>
  </si>
  <si>
    <t xml:space="preserve">Does the facility have written SOPs to guide the implementation of the Fast-Track model?  </t>
  </si>
  <si>
    <t xml:space="preserve">If a physical copy of SOPs is available on the day of the visit, score = Y. If not, score = N.    </t>
  </si>
  <si>
    <t>Does the facility have an established patient flow system to allow for quick ART distribution for Fast Track clients that does not interrupt the pickup for other patients?</t>
  </si>
  <si>
    <t>Data source = Feedback from Facility Focal Persons and direct observation of patient flow</t>
  </si>
  <si>
    <t>Does the facility specify a maximum amount of time (e.g., 30-60 minutes) that people enrolled in the Fast-Track model should spend at the facility?</t>
  </si>
  <si>
    <t>Does the facility have a system for tracking waiting time/ the time that it takes to fully deliver services to people enrolled in the fast-track model?</t>
  </si>
  <si>
    <t xml:space="preserve">Quality Standard 8:  In addition to the cross-cutting package of services received by all recipients of care, people in facility-based ART clubs should receive an orientation to the roles and responsibilities of club members, including expectations about confidentiality and mutual/psychosocial support  </t>
  </si>
  <si>
    <t xml:space="preserve">Does the facility have written SOPs to guide the implementation of ART clubs?  </t>
  </si>
  <si>
    <t xml:space="preserve">Is there a system in place for orienting ART club members to their roles and responsibilities? </t>
  </si>
  <si>
    <t>Quality Standard 9:  Necessary model-specific health facility processes include: staff trained in group dynamics and club protocols; assigned space for club meetings; systems to ensure that records, drugs, and supplies (e.g., condoms) are assembled and in place before each meeting; and systems for referral to other departments</t>
  </si>
  <si>
    <t xml:space="preserve">Do ART Club meetings have trained staff assigned to provide clinical consultation/pharmacy/laboratory services, as needed according to the guidelines?  </t>
  </si>
  <si>
    <t>Data source = staff roster showing staff assigned to ART clubs, Feedback from Facility Focal Persons</t>
  </si>
  <si>
    <t>Does the ART club meet at intervals prescribed by the guidelines?</t>
  </si>
  <si>
    <t>Check if there is a schedule for ART Club meetings, if available, and whether the schedule adheres to guidelines “Y” if not “N”</t>
  </si>
  <si>
    <t>Is the space used for ART club meetings adequate in terms of size, privacy, and convenience for members?</t>
  </si>
  <si>
    <t>Does the club have the minimum and maximum number of group members, as per national guidelines?</t>
  </si>
  <si>
    <t>Data source = Club membership registers</t>
  </si>
  <si>
    <t xml:space="preserve">Quality Standard 10:  Systems are in place to refer recipients of care in community-based models, and facilitate up-referrals to health facilities if needed </t>
  </si>
  <si>
    <t>Is there a system in place to ensure recipients of care in community-based models are tracked to ensure they receive timely clinical assessment according to national/international standards?</t>
  </si>
  <si>
    <t>Is there a reminder system in place for referral to facilities for people enrolled in community-based models who are due for routine clinical assessment?</t>
  </si>
  <si>
    <t>Data source = group logbooks, tracking tools, national guidelines, referral forms</t>
  </si>
  <si>
    <t>Is there a referral system (both a screening tool and referral form and follow-up to confirm referrals are completed) in place for referral to the facility for people in community-based group models who are demonstrating signs and/or symptoms that need a clinical assessment?</t>
  </si>
  <si>
    <t xml:space="preserve">Data source = group logbooks, tracking tools, national guidelines, screening tools, referral forms, referral registers </t>
  </si>
  <si>
    <t>Percentage of completed referrals to the facility from community groups</t>
  </si>
  <si>
    <t>Data source = group logbooks, tracking tools, national guidelines, screening tools, referral forms, referral register</t>
  </si>
  <si>
    <t xml:space="preserve">Quality Standard 11:  CAGS are self-formed by recipients of care, within the minimum and maximum number of group members per national guidelines. Adequate systems are in place to support ongoing training and other support for CAG leaders and CAG members. Standards for training and support include: </t>
  </si>
  <si>
    <t>-          Standard training of CAG leaders on their roles and responsibilities.</t>
  </si>
  <si>
    <t>-          CAG group members receive an orientation to roles and responsibilities.</t>
  </si>
  <si>
    <t>-          CAG leaders receive training and refresher training as needed.</t>
  </si>
  <si>
    <t>-          CAGs receive supportive supervision visits at least once per year.</t>
  </si>
  <si>
    <t>Do CAG members sign for their medications when they receive them in the community?</t>
  </si>
  <si>
    <t>Data Source = Pick up signature form. Check for a signed copy (Select the last 20 pickups and calculate how many have signatures documented)</t>
  </si>
  <si>
    <t>11.2a</t>
  </si>
  <si>
    <t>Are CAG members receiving FP methods in their CAGs?</t>
  </si>
  <si>
    <t xml:space="preserve">Is there a standardized training guide for training CAG leaders on their roles and responsibilities, managing group member confidentiality, conducting symptom screening, data collection, and providing basic counseling support?  </t>
  </si>
  <si>
    <t>Data source = Check for the availability of a physical copy of a training guide (or slide deck) and any associated job aids or SOPs, training reports, if available “Y”, if not “N”</t>
  </si>
  <si>
    <t xml:space="preserve">Are CAG members provided with an orientation on their roles and responsibilities, including expectations about group member confidentiality and mutual support?   </t>
  </si>
  <si>
    <t>Data source = Check for the availability of a physical copy of a training guide, training reports, and any associated job aids or SOPs, if available “Y”, if not “N”</t>
  </si>
  <si>
    <t>Do CAG leaders receive training, including refresher training as needed (e.g., when a new group is formed or when guidelines and/or standard operating procedures change?</t>
  </si>
  <si>
    <t xml:space="preserve">Data source = Training logbook and training participant list  </t>
  </si>
  <si>
    <t>Did ALL CAGs receive routine supportive supervision visits in the past 12 months?</t>
  </si>
  <si>
    <t xml:space="preserve">Data source = Supervision reports, site visitors’ book and calculate percentages </t>
  </si>
  <si>
    <t>SUMMARY</t>
  </si>
  <si>
    <t>QS1</t>
  </si>
  <si>
    <t>QS2</t>
  </si>
  <si>
    <t>QS3</t>
  </si>
  <si>
    <t>QS4</t>
  </si>
  <si>
    <t>QS5</t>
  </si>
  <si>
    <t>QS6</t>
  </si>
  <si>
    <t>QS7</t>
  </si>
  <si>
    <t>QS8</t>
  </si>
  <si>
    <t>QS9</t>
  </si>
  <si>
    <t>QS10</t>
  </si>
  <si>
    <t>QS11</t>
  </si>
  <si>
    <t>RIVERS</t>
  </si>
  <si>
    <t>Dark Green - (Yes, &gt;=91%)3</t>
  </si>
  <si>
    <t>Green - (80% - 90%)4</t>
  </si>
  <si>
    <t>Yellow - (60% - 79%)5</t>
  </si>
  <si>
    <t>Red - (No, 0% - 59%)6</t>
  </si>
  <si>
    <t>FACILITY2</t>
  </si>
  <si>
    <t>Dark Green - (Yes, &gt;=91%)312</t>
  </si>
  <si>
    <t>Green - (80% - 90%)413</t>
  </si>
  <si>
    <t>Yellow - (60% - 79%)515</t>
  </si>
  <si>
    <t>Red - (No, 0% - 59%)616</t>
  </si>
  <si>
    <t>FACILITY7</t>
  </si>
  <si>
    <t>Dark Green - (Yes, &gt;=91%)32</t>
  </si>
  <si>
    <t>Green - (80% - 90%)43</t>
  </si>
  <si>
    <t>Yellow - (60% - 79%)55</t>
  </si>
  <si>
    <t>Red - (No, 0% - 59%)66</t>
  </si>
  <si>
    <t>FACILITY12</t>
  </si>
  <si>
    <t>Dark Green - (Yes, &gt;=91%)34</t>
  </si>
  <si>
    <t>Green - (80% - 90%)45</t>
  </si>
  <si>
    <t>Yellow - (60% - 79%)56</t>
  </si>
  <si>
    <t>Red - (No, 0% - 59%)67</t>
  </si>
  <si>
    <t>FACILITY17</t>
  </si>
  <si>
    <t>Dark Green - (Yes, &gt;=91%)35</t>
  </si>
  <si>
    <t>Green - (80% - 90%)46</t>
  </si>
  <si>
    <t>Yellow - (60% - 79%)57</t>
  </si>
  <si>
    <t>Red - (No, 0% - 59%)68</t>
  </si>
  <si>
    <t>FACILITY22</t>
  </si>
  <si>
    <t>Dark Green - (Yes, &gt;=91%)36</t>
  </si>
  <si>
    <t>Green - (80% - 90%)47</t>
  </si>
  <si>
    <t>Yellow - (60% - 79%)58</t>
  </si>
  <si>
    <t>Red - (No, 0% - 59%)69</t>
  </si>
  <si>
    <t>FACILITY27</t>
  </si>
  <si>
    <t>Dark Green - (Yes, &gt;=91%)37</t>
  </si>
  <si>
    <t>Green - (80% - 90%)48</t>
  </si>
  <si>
    <t>Yellow - (60% - 79%)59</t>
  </si>
  <si>
    <t>Red - (No, 0% - 59%)610</t>
  </si>
  <si>
    <t>FACILITY32</t>
  </si>
  <si>
    <t>Dark Green - (Yes, &gt;=91%)33</t>
  </si>
  <si>
    <t>Green - (80% - 90%)44</t>
  </si>
  <si>
    <t>Yellow - (60% - 79%)510</t>
  </si>
  <si>
    <t>Red - (No, 0% - 59%)611</t>
  </si>
  <si>
    <t>FACILITY37</t>
  </si>
  <si>
    <t>Dark Green - (Yes, &gt;=91%)38</t>
  </si>
  <si>
    <t>Green - (80% - 90%)49</t>
  </si>
  <si>
    <t>Yellow - (60% - 79%)511</t>
  </si>
  <si>
    <t>Red - (No, 0% - 59%)612</t>
  </si>
  <si>
    <t>FACILITY47</t>
  </si>
  <si>
    <t>Dark Green - (Yes, &gt;=91%)39</t>
  </si>
  <si>
    <t>Green - (80% - 90%)410</t>
  </si>
  <si>
    <t>Yellow - (60% - 79%)512</t>
  </si>
  <si>
    <t>Red - (No, 0% - 59%)613</t>
  </si>
  <si>
    <t>FACILITY472</t>
  </si>
  <si>
    <t>Dark Green - (Yes, &gt;=91%)310</t>
  </si>
  <si>
    <t>Yellow - (60% - 79%)513</t>
  </si>
  <si>
    <t>Red - (No, 0% - 59%)614</t>
  </si>
  <si>
    <t>FACILITY4722</t>
  </si>
  <si>
    <t>Dark Green - (Yes, &gt;=91%)311</t>
  </si>
  <si>
    <t>Green - (80% - 90%)412</t>
  </si>
  <si>
    <t>Yellow - (60% - 79%)514</t>
  </si>
  <si>
    <t>Red - (No, 0% - 59%)615</t>
  </si>
  <si>
    <t>Summary</t>
  </si>
  <si>
    <t>Green - (80% - 90%)4102</t>
  </si>
  <si>
    <t>Dark Green - (Yes, &gt;=91%)</t>
  </si>
  <si>
    <t>Green - (80% - 90%)</t>
  </si>
  <si>
    <t>Yellow - (60% - 79%)</t>
  </si>
  <si>
    <t>Red - (No, 0% - 59%)</t>
  </si>
  <si>
    <t>Dark Green</t>
  </si>
  <si>
    <t>Green</t>
  </si>
  <si>
    <t>Yellow</t>
  </si>
  <si>
    <t>Red</t>
  </si>
  <si>
    <t>Initiative for Advancement of Humanity (IAH)</t>
  </si>
  <si>
    <t>KPIF Obio-Akpor KP OSS</t>
  </si>
  <si>
    <t>Ahoada General Hospital</t>
  </si>
  <si>
    <t>University of Portharcourt Teaching Hospital</t>
  </si>
  <si>
    <t>Braithwaite Memorial Specialist Hospital</t>
  </si>
  <si>
    <t>Bodo General Hospital</t>
  </si>
  <si>
    <t>Bori General Hospital</t>
  </si>
  <si>
    <t>Isiokpo General Hospital</t>
  </si>
  <si>
    <t>Omoku General Hospital</t>
  </si>
  <si>
    <t>Okrika General Hospital</t>
  </si>
  <si>
    <t>Output Indicators</t>
  </si>
  <si>
    <t>Output Indicator</t>
  </si>
  <si>
    <t>Data source = Client carecards, casenotes, ADR forms, feedback from facility focal persons/service providers with comprehensive knowledge of systems such as ART coordinator, etc.</t>
  </si>
  <si>
    <t>Data source = facility focal persons</t>
  </si>
  <si>
    <t xml:space="preserve">Data source = ART care cards. Numerator = # of people in a less-intensive DART who were eligible and placed on TPT; Denominator = # of people in a less-intensive DART model who were screened for TB. </t>
  </si>
  <si>
    <t>Data source = ART care cards. Numerator = # of people in a less-intensive DART who were diagnosed with an OI other than TB in the past 12 months; Denominator = # of people in a less-intensive DART model.</t>
  </si>
  <si>
    <t xml:space="preserve">Data source = VL Register and ART care cards. Numerator = # of people in a less-intensive DART who had UVL in the past 12 months; Denominator = # of people in a less-intensive DART model who had RVLT in the past year. </t>
  </si>
  <si>
    <t>Data source = facility SOPs, Feedback from Facility Focal Persons, performance tracking charts</t>
  </si>
  <si>
    <t>Data source = tracking tools, national guidelines, national specific forms</t>
  </si>
  <si>
    <t>COMMUNITY ART GROUPS (CAGS) - CAG(HCW-Led &amp; PLHIV-Led), Adolesecent Community ART</t>
  </si>
  <si>
    <t>FACILITY-BASED ART CLUBS : Facility ART group(HCW-led &amp; Support group led), OTZ, Mother infant pair/ Mentor mother led</t>
  </si>
  <si>
    <t>Data source = Feedback from Facility Focal Persons</t>
  </si>
  <si>
    <t xml:space="preserve">Data source = care cards. Numerator = # of people in a less-intensive DART who were screened for TB in the past 12 months; Denominator = # of people in a less-intensive DART model who were screened for TB. </t>
  </si>
  <si>
    <t xml:space="preserve">PEER LED GROUP MODELS </t>
  </si>
  <si>
    <t>Data source = facility SOPs, Feedback from Facility Focal Persons (Review 20 folders and compare with the EMR)</t>
  </si>
  <si>
    <t xml:space="preserve">Are all providers involved in ART service delivery trained in differentiated ART services including all the DART models currently being provided?  </t>
  </si>
  <si>
    <r>
      <t xml:space="preserve">Are all CAGs associated with the facility within the minimum and maximum number of group members, as per national guidelines? 
</t>
    </r>
    <r>
      <rPr>
        <i/>
        <sz val="7"/>
        <color theme="4" tint="-0.249977111117893"/>
        <rFont val="Consolas"/>
        <family val="3"/>
      </rPr>
      <t>Data Source = CARGs membership registers</t>
    </r>
  </si>
  <si>
    <t>Does the facility routinely and systematically review the transfer of data from model-specific tools (e.g., e.g., Facility Devolvement register, Community Devolvement Monitoring register, Fast Track registers, and DSD assessment checklist) to the standard facility-based M&amp;E tools?</t>
  </si>
  <si>
    <t xml:space="preserve">Does the facility have standard national M&amp;E tools on site for documenting all less-intensive DART models offered (e.g., Facility Devolvement register, Community Devolvement Monitoring register, Fast Track registers, and DSD assessment checklist)?  </t>
  </si>
  <si>
    <t>Check for the availability of M&amp;E tools, if available “Y”, if not “N”.If the facility have all the three tools score the facility "3", two out of the three tools score the facility "2", score "1" if one of the three tools was found and "0" if none of the tool was sighted at the facility on the day of the visit.</t>
  </si>
  <si>
    <t>If this is documented in the EAC register (or elsewhere), score = Y. If not, score = N or NA if this question does not apply to the facility</t>
  </si>
  <si>
    <t>If the HF has an EAC register, score = Y. If not, score = N or NA if this question does not apply to the facility. N/A = Dark Green</t>
  </si>
  <si>
    <t>Not Applicable</t>
  </si>
  <si>
    <t>Okirika General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</si>
</sst>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font>
      <sz val="11"/>
      <color theme="1"/>
      <name val="Calibri"/>
      <charset val="134"/>
      <scheme val="minor"/>
    </font>
    <font>
      <sz val="11"/>
      <color theme="1"/>
      <name val="Calibri"/>
      <family val="2"/>
      <scheme val="minor"/>
    </font>
    <font>
      <b/>
      <sz val="11"/>
      <color theme="1"/>
      <name val="Calibri"/>
      <charset val="134"/>
      <scheme val="minor"/>
    </font>
    <font>
      <b/>
      <sz val="11"/>
      <color theme="1"/>
      <name val="Consolas"/>
      <charset val="134"/>
    </font>
    <font>
      <b/>
      <sz val="14"/>
      <color theme="1"/>
      <name val="Consolas"/>
      <charset val="134"/>
    </font>
    <font>
      <b/>
      <sz val="7"/>
      <color theme="1"/>
      <name val="Consolas"/>
      <charset val="134"/>
    </font>
    <font>
      <b/>
      <sz val="8"/>
      <color theme="1"/>
      <name val="Consolas"/>
      <charset val="134"/>
    </font>
    <font>
      <sz val="7"/>
      <color theme="1"/>
      <name val="Consolas"/>
      <charset val="134"/>
    </font>
    <font>
      <sz val="7"/>
      <color theme="0"/>
      <name val="Consolas"/>
      <charset val="134"/>
    </font>
    <font>
      <i/>
      <sz val="7"/>
      <color rgb="FF0070C0"/>
      <name val="Consolas"/>
      <charset val="134"/>
    </font>
    <font>
      <i/>
      <sz val="7"/>
      <color theme="1"/>
      <name val="Consolas"/>
      <charset val="134"/>
    </font>
    <font>
      <sz val="7"/>
      <color theme="7"/>
      <name val="Consolas"/>
      <charset val="134"/>
    </font>
    <font>
      <sz val="11"/>
      <color theme="1"/>
      <name val="Calibri"/>
      <charset val="134"/>
      <scheme val="minor"/>
    </font>
    <font>
      <sz val="8"/>
      <name val="Calibri"/>
      <charset val="134"/>
      <scheme val="minor"/>
    </font>
    <font>
      <sz val="11"/>
      <color indexed="8"/>
      <name val="Times New Roman"/>
      <family val="1"/>
    </font>
    <font>
      <sz val="7"/>
      <color theme="1"/>
      <name val="Consolas"/>
      <family val="3"/>
    </font>
    <font>
      <i/>
      <sz val="7"/>
      <color rgb="FF0070C0"/>
      <name val="Consolas"/>
      <family val="3"/>
    </font>
    <font>
      <b/>
      <sz val="7"/>
      <color theme="1"/>
      <name val="Consolas"/>
      <family val="3"/>
    </font>
    <font>
      <i/>
      <sz val="7"/>
      <color theme="4" tint="-0.249977111117893"/>
      <name val="Consolas"/>
      <family val="3"/>
    </font>
    <font>
      <sz val="11"/>
      <color theme="1"/>
      <name val="Times New Roman"/>
      <family val="1"/>
    </font>
    <font>
      <sz val="7"/>
      <color theme="0"/>
      <name val="Consolas"/>
      <family val="3"/>
    </font>
  </fonts>
  <fills count="12">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4" tint="0.79995117038483843"/>
        <bgColor indexed="64"/>
      </patternFill>
    </fill>
    <fill>
      <patternFill patternType="solid">
        <fgColor theme="2" tint="-9.9978637043366805E-2"/>
        <bgColor indexed="64"/>
      </patternFill>
    </fill>
    <fill>
      <patternFill patternType="solid">
        <fgColor theme="4" tint="0.39994506668294322"/>
        <bgColor indexed="64"/>
      </patternFill>
    </fill>
    <fill>
      <gradientFill degree="270">
        <stop position="0">
          <color theme="0"/>
        </stop>
        <stop position="1">
          <color theme="9" tint="0.59999389629810485"/>
        </stop>
      </gradientFill>
    </fill>
    <fill>
      <patternFill patternType="solid">
        <fgColor theme="2" tint="-0.249977111117893"/>
        <bgColor indexed="64"/>
      </patternFill>
    </fill>
    <fill>
      <patternFill patternType="solid">
        <fgColor theme="6" tint="0.59999389629810485"/>
        <bgColor indexed="64"/>
      </patternFill>
    </fill>
    <fill>
      <patternFill patternType="solid">
        <fgColor theme="1"/>
        <bgColor auto="1"/>
      </patternFill>
    </fill>
    <fill>
      <patternFill patternType="solid">
        <fgColor theme="0"/>
        <bgColor indexed="64"/>
      </patternFill>
    </fill>
  </fills>
  <borders count="38">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right/>
      <top/>
      <bottom style="thin">
        <color auto="1"/>
      </bottom>
      <diagonal/>
    </border>
    <border>
      <left style="medium">
        <color auto="1"/>
      </left>
      <right style="thin">
        <color auto="1"/>
      </right>
      <top/>
      <bottom style="medium">
        <color auto="1"/>
      </bottom>
      <diagonal/>
    </border>
    <border>
      <left/>
      <right/>
      <top/>
      <bottom style="medium">
        <color auto="1"/>
      </bottom>
      <diagonal/>
    </border>
    <border>
      <left style="medium">
        <color auto="1"/>
      </left>
      <right/>
      <top/>
      <bottom/>
      <diagonal/>
    </border>
    <border>
      <left style="medium">
        <color auto="1"/>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right/>
      <top style="medium">
        <color auto="1"/>
      </top>
      <bottom/>
      <diagonal/>
    </border>
    <border>
      <left style="medium">
        <color auto="1"/>
      </left>
      <right style="thin">
        <color auto="1"/>
      </right>
      <top style="thin">
        <color auto="1"/>
      </top>
      <bottom style="medium">
        <color auto="1"/>
      </bottom>
      <diagonal/>
    </border>
    <border>
      <left/>
      <right style="medium">
        <color auto="1"/>
      </right>
      <top/>
      <bottom/>
      <diagonal/>
    </border>
    <border>
      <left style="medium">
        <color auto="1"/>
      </left>
      <right/>
      <top style="thin">
        <color auto="1"/>
      </top>
      <bottom/>
      <diagonal/>
    </border>
    <border>
      <left style="medium">
        <color auto="1"/>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diagonal/>
    </border>
  </borders>
  <cellStyleXfs count="3">
    <xf numFmtId="0" fontId="0" fillId="0" borderId="0"/>
    <xf numFmtId="9" fontId="12"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0" fontId="0" fillId="2" borderId="0" xfId="0" applyFill="1"/>
    <xf numFmtId="0" fontId="2" fillId="0" borderId="0" xfId="0" applyFont="1"/>
    <xf numFmtId="1" fontId="0" fillId="0" borderId="0" xfId="1" applyNumberFormat="1" applyFont="1"/>
    <xf numFmtId="1" fontId="0" fillId="0" borderId="0" xfId="0" applyNumberFormat="1"/>
    <xf numFmtId="0" fontId="7" fillId="0" borderId="13" xfId="0" applyFont="1" applyBorder="1" applyAlignment="1">
      <alignment horizontal="center" vertical="center"/>
    </xf>
    <xf numFmtId="0" fontId="7" fillId="0" borderId="14" xfId="0" applyFont="1" applyBorder="1"/>
    <xf numFmtId="0" fontId="8" fillId="7" borderId="0" xfId="0" applyFont="1" applyFill="1" applyAlignment="1">
      <alignment horizontal="center" vertical="center"/>
    </xf>
    <xf numFmtId="0" fontId="9" fillId="0" borderId="17" xfId="0" applyFont="1" applyBorder="1"/>
    <xf numFmtId="0" fontId="7" fillId="0" borderId="0" xfId="0" applyFont="1" applyAlignment="1">
      <alignment horizontal="center" vertical="center"/>
    </xf>
    <xf numFmtId="0" fontId="7" fillId="0" borderId="19" xfId="0" applyFont="1" applyBorder="1"/>
    <xf numFmtId="0" fontId="9" fillId="0" borderId="21" xfId="0" applyFont="1" applyBorder="1"/>
    <xf numFmtId="0" fontId="9" fillId="0" borderId="23" xfId="0" applyFont="1" applyBorder="1"/>
    <xf numFmtId="0" fontId="7" fillId="0" borderId="0" xfId="0" applyFont="1"/>
    <xf numFmtId="9" fontId="7" fillId="0" borderId="0" xfId="1" applyFont="1" applyBorder="1" applyAlignment="1">
      <alignment horizontal="center" vertical="center"/>
    </xf>
    <xf numFmtId="0" fontId="9" fillId="0" borderId="0" xfId="0" applyFont="1"/>
    <xf numFmtId="0" fontId="7" fillId="0" borderId="8" xfId="0" applyFont="1" applyBorder="1" applyAlignment="1">
      <alignment horizontal="center" vertical="center"/>
    </xf>
    <xf numFmtId="0" fontId="8" fillId="7" borderId="27" xfId="0" applyFont="1" applyFill="1" applyBorder="1" applyAlignment="1">
      <alignment horizontal="center" vertical="center"/>
    </xf>
    <xf numFmtId="0" fontId="7" fillId="0" borderId="19" xfId="0" applyFont="1" applyBorder="1" applyAlignment="1">
      <alignment wrapText="1"/>
    </xf>
    <xf numFmtId="9" fontId="7" fillId="0" borderId="27" xfId="1" applyFont="1" applyBorder="1" applyAlignment="1">
      <alignment horizontal="center" vertical="center"/>
    </xf>
    <xf numFmtId="0" fontId="7" fillId="0" borderId="6" xfId="0" applyFont="1" applyBorder="1" applyAlignment="1">
      <alignment horizontal="center" vertical="center"/>
    </xf>
    <xf numFmtId="0" fontId="7" fillId="0" borderId="23" xfId="0" applyFont="1" applyBorder="1" applyAlignment="1">
      <alignment horizontal="center" vertical="center"/>
    </xf>
    <xf numFmtId="0" fontId="7" fillId="0" borderId="28" xfId="0" applyFont="1" applyBorder="1" applyAlignment="1">
      <alignment horizontal="center" vertical="center"/>
    </xf>
    <xf numFmtId="0" fontId="7" fillId="0" borderId="24" xfId="0" applyFont="1" applyBorder="1"/>
    <xf numFmtId="0" fontId="10" fillId="0" borderId="0" xfId="0" applyFont="1"/>
    <xf numFmtId="0" fontId="7" fillId="0" borderId="19" xfId="0" applyFont="1" applyBorder="1" applyAlignment="1">
      <alignment vertical="center" wrapText="1"/>
    </xf>
    <xf numFmtId="0" fontId="7" fillId="0" borderId="32" xfId="0" applyFont="1" applyBorder="1"/>
    <xf numFmtId="0" fontId="7" fillId="0" borderId="23" xfId="0" applyFont="1" applyBorder="1"/>
    <xf numFmtId="0" fontId="7" fillId="0" borderId="16" xfId="0" applyFont="1" applyBorder="1"/>
    <xf numFmtId="0" fontId="14" fillId="0" borderId="36" xfId="0" applyFont="1" applyBorder="1"/>
    <xf numFmtId="0" fontId="14" fillId="0" borderId="36" xfId="0" applyFont="1" applyBorder="1" applyAlignment="1">
      <alignment wrapText="1"/>
    </xf>
    <xf numFmtId="0" fontId="7" fillId="2" borderId="19" xfId="0" applyFont="1" applyFill="1" applyBorder="1"/>
    <xf numFmtId="0" fontId="7" fillId="2" borderId="0" xfId="0" applyFont="1" applyFill="1" applyAlignment="1">
      <alignment horizontal="center" vertical="center"/>
    </xf>
    <xf numFmtId="0" fontId="7" fillId="2" borderId="24" xfId="0" applyFont="1" applyFill="1" applyBorder="1"/>
    <xf numFmtId="0" fontId="7" fillId="2" borderId="0" xfId="0" applyFont="1" applyFill="1"/>
    <xf numFmtId="0" fontId="10" fillId="2" borderId="23" xfId="0" applyFont="1" applyFill="1" applyBorder="1"/>
    <xf numFmtId="0" fontId="7" fillId="2" borderId="35" xfId="0" applyFont="1" applyFill="1" applyBorder="1" applyAlignment="1">
      <alignment horizontal="center"/>
    </xf>
    <xf numFmtId="0" fontId="7" fillId="2" borderId="34" xfId="0" applyFont="1" applyFill="1" applyBorder="1"/>
    <xf numFmtId="0" fontId="8" fillId="10" borderId="27" xfId="0" applyFont="1" applyFill="1" applyBorder="1" applyAlignment="1">
      <alignment horizontal="center" vertical="center"/>
    </xf>
    <xf numFmtId="0" fontId="15" fillId="0" borderId="0" xfId="0" applyFont="1"/>
    <xf numFmtId="0" fontId="16" fillId="0" borderId="23" xfId="0" applyFont="1" applyBorder="1"/>
    <xf numFmtId="0" fontId="16" fillId="0" borderId="21" xfId="0" applyFont="1" applyBorder="1"/>
    <xf numFmtId="0" fontId="16" fillId="0" borderId="0" xfId="0" applyFont="1"/>
    <xf numFmtId="0" fontId="15" fillId="0" borderId="19" xfId="0" applyFont="1" applyBorder="1"/>
    <xf numFmtId="0" fontId="15" fillId="0" borderId="21" xfId="0" applyFont="1" applyBorder="1" applyAlignment="1">
      <alignment wrapText="1"/>
    </xf>
    <xf numFmtId="9" fontId="7" fillId="0" borderId="0" xfId="0" applyNumberFormat="1" applyFont="1" applyAlignment="1">
      <alignment horizontal="center" vertical="center"/>
    </xf>
    <xf numFmtId="0" fontId="20" fillId="7" borderId="0" xfId="0" applyFont="1" applyFill="1" applyAlignment="1">
      <alignment horizontal="center" vertical="center"/>
    </xf>
    <xf numFmtId="0" fontId="15" fillId="0" borderId="0" xfId="0" applyFont="1" applyAlignment="1">
      <alignment horizontal="center" vertical="center"/>
    </xf>
    <xf numFmtId="9" fontId="15" fillId="0" borderId="0" xfId="2" applyFont="1" applyBorder="1" applyAlignment="1">
      <alignment horizontal="center" vertical="center"/>
    </xf>
    <xf numFmtId="0" fontId="15" fillId="0" borderId="8" xfId="0" applyFont="1" applyBorder="1" applyAlignment="1">
      <alignment horizontal="center" vertical="center"/>
    </xf>
    <xf numFmtId="0" fontId="20" fillId="7" borderId="27" xfId="0" applyFont="1" applyFill="1" applyBorder="1" applyAlignment="1">
      <alignment horizontal="center" vertical="center"/>
    </xf>
    <xf numFmtId="9" fontId="15" fillId="0" borderId="27" xfId="2" applyFont="1" applyBorder="1" applyAlignment="1">
      <alignment horizontal="center" vertical="center"/>
    </xf>
    <xf numFmtId="0" fontId="15" fillId="0" borderId="23" xfId="0" applyFont="1" applyBorder="1" applyAlignment="1">
      <alignment horizontal="center" vertical="center"/>
    </xf>
    <xf numFmtId="0" fontId="15" fillId="0" borderId="28" xfId="0" applyFont="1" applyBorder="1" applyAlignment="1">
      <alignment horizontal="center" vertical="center"/>
    </xf>
    <xf numFmtId="0" fontId="15" fillId="2" borderId="0" xfId="0" applyFont="1" applyFill="1" applyAlignment="1">
      <alignment horizontal="center" vertical="center"/>
    </xf>
    <xf numFmtId="0" fontId="20" fillId="10" borderId="27" xfId="0" applyFont="1" applyFill="1" applyBorder="1" applyAlignment="1">
      <alignment horizontal="center" vertical="center"/>
    </xf>
    <xf numFmtId="0" fontId="14" fillId="11" borderId="36" xfId="0" applyFont="1" applyFill="1" applyBorder="1" applyAlignment="1">
      <alignment wrapText="1"/>
    </xf>
    <xf numFmtId="0" fontId="8" fillId="7" borderId="15" xfId="0" applyFont="1" applyFill="1" applyBorder="1" applyAlignment="1">
      <alignment horizontal="center" vertical="center"/>
    </xf>
    <xf numFmtId="0" fontId="7" fillId="0" borderId="15" xfId="0" applyFont="1" applyBorder="1" applyAlignment="1">
      <alignment horizontal="center" vertical="center"/>
    </xf>
    <xf numFmtId="0" fontId="8" fillId="7" borderId="20" xfId="0" applyFont="1" applyFill="1" applyBorder="1" applyAlignment="1">
      <alignment horizontal="center" vertical="center"/>
    </xf>
    <xf numFmtId="9" fontId="7" fillId="0" borderId="20" xfId="1" applyFont="1" applyBorder="1" applyAlignment="1">
      <alignment horizontal="center" vertical="center"/>
    </xf>
    <xf numFmtId="0" fontId="7" fillId="0" borderId="26"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8" fillId="7" borderId="5" xfId="0" applyFont="1" applyFill="1" applyBorder="1" applyAlignment="1">
      <alignment horizontal="center" vertical="center"/>
    </xf>
    <xf numFmtId="0" fontId="8" fillId="7" borderId="30" xfId="0" applyFont="1" applyFill="1" applyBorder="1" applyAlignment="1">
      <alignment horizontal="center" vertical="center"/>
    </xf>
    <xf numFmtId="0" fontId="7" fillId="0" borderId="30" xfId="0" applyFont="1" applyBorder="1" applyAlignment="1">
      <alignment horizontal="center" vertical="center"/>
    </xf>
    <xf numFmtId="9" fontId="7" fillId="0" borderId="30" xfId="1"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2" borderId="5" xfId="0" applyFont="1" applyFill="1" applyBorder="1" applyAlignment="1">
      <alignment horizontal="center" vertical="center"/>
    </xf>
    <xf numFmtId="0" fontId="7" fillId="2" borderId="30" xfId="0" applyFont="1" applyFill="1" applyBorder="1" applyAlignment="1">
      <alignment horizontal="center" vertical="center"/>
    </xf>
    <xf numFmtId="0" fontId="8" fillId="10" borderId="0" xfId="0" applyFont="1" applyFill="1" applyAlignment="1">
      <alignment horizontal="center" vertical="center"/>
    </xf>
    <xf numFmtId="0" fontId="11" fillId="11" borderId="27" xfId="0" applyFont="1" applyFill="1" applyBorder="1" applyAlignment="1">
      <alignment horizontal="center" vertical="center"/>
    </xf>
    <xf numFmtId="0" fontId="19" fillId="11" borderId="36" xfId="0" applyFont="1" applyFill="1" applyBorder="1" applyAlignment="1">
      <alignment wrapText="1"/>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5" fillId="5" borderId="7" xfId="0" applyFont="1" applyFill="1" applyBorder="1" applyAlignment="1">
      <alignment horizontal="center"/>
    </xf>
    <xf numFmtId="0" fontId="5" fillId="5" borderId="8" xfId="0" applyFont="1" applyFill="1" applyBorder="1" applyAlignment="1">
      <alignment horizontal="center"/>
    </xf>
    <xf numFmtId="0" fontId="7" fillId="2" borderId="18" xfId="0" applyFont="1" applyFill="1" applyBorder="1" applyAlignment="1">
      <alignment horizontal="center" vertical="center"/>
    </xf>
    <xf numFmtId="0" fontId="7" fillId="2" borderId="22" xfId="0" applyFont="1" applyFill="1" applyBorder="1" applyAlignment="1">
      <alignment horizontal="center" vertical="center"/>
    </xf>
    <xf numFmtId="0" fontId="5" fillId="8" borderId="24" xfId="0" applyFont="1" applyFill="1" applyBorder="1" applyAlignment="1">
      <alignment horizontal="center"/>
    </xf>
    <xf numFmtId="0" fontId="5" fillId="8" borderId="0" xfId="0" applyFont="1" applyFill="1" applyAlignment="1">
      <alignment horizontal="center"/>
    </xf>
    <xf numFmtId="0" fontId="7" fillId="9" borderId="32" xfId="0" applyFont="1" applyFill="1" applyBorder="1" applyAlignment="1">
      <alignment horizontal="center"/>
    </xf>
    <xf numFmtId="0" fontId="7" fillId="9" borderId="23" xfId="0" applyFont="1" applyFill="1" applyBorder="1" applyAlignment="1">
      <alignment horizontal="center"/>
    </xf>
    <xf numFmtId="0" fontId="5" fillId="6"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5" borderId="31" xfId="0" applyFont="1" applyFill="1" applyBorder="1" applyAlignment="1">
      <alignment horizontal="center"/>
    </xf>
    <xf numFmtId="0" fontId="5" fillId="5" borderId="37" xfId="0" applyFont="1" applyFill="1" applyBorder="1" applyAlignment="1">
      <alignment horizontal="center"/>
    </xf>
    <xf numFmtId="0" fontId="5" fillId="5" borderId="10" xfId="0" applyFont="1" applyFill="1" applyBorder="1" applyAlignment="1">
      <alignment horizontal="center"/>
    </xf>
    <xf numFmtId="0" fontId="5" fillId="5" borderId="28" xfId="0" applyFont="1" applyFill="1" applyBorder="1" applyAlignment="1">
      <alignment horizontal="center"/>
    </xf>
    <xf numFmtId="0" fontId="5" fillId="6" borderId="10" xfId="0" applyFont="1" applyFill="1" applyBorder="1" applyAlignment="1">
      <alignment horizontal="center"/>
    </xf>
    <xf numFmtId="0" fontId="5" fillId="6" borderId="28" xfId="0" applyFont="1" applyFill="1" applyBorder="1" applyAlignment="1">
      <alignment horizontal="center"/>
    </xf>
    <xf numFmtId="0" fontId="5" fillId="5" borderId="24" xfId="0" applyFont="1" applyFill="1" applyBorder="1" applyAlignment="1">
      <alignment horizontal="center"/>
    </xf>
    <xf numFmtId="0" fontId="5" fillId="5" borderId="0" xfId="0" applyFont="1" applyFill="1" applyAlignment="1">
      <alignment horizontal="center"/>
    </xf>
    <xf numFmtId="0" fontId="7" fillId="0" borderId="31"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xf>
    <xf numFmtId="0" fontId="7" fillId="0" borderId="16" xfId="0" applyFont="1" applyBorder="1" applyAlignment="1">
      <alignment horizontal="center"/>
    </xf>
    <xf numFmtId="0" fontId="7" fillId="0" borderId="22" xfId="0" applyFont="1" applyBorder="1" applyAlignment="1">
      <alignment horizontal="center"/>
    </xf>
    <xf numFmtId="0" fontId="7" fillId="0" borderId="29" xfId="0" applyFont="1" applyBorder="1" applyAlignment="1">
      <alignment horizontal="center"/>
    </xf>
    <xf numFmtId="0" fontId="5" fillId="6" borderId="24" xfId="0" applyFont="1" applyFill="1" applyBorder="1" applyAlignment="1">
      <alignment horizontal="center"/>
    </xf>
    <xf numFmtId="0" fontId="5" fillId="6" borderId="0" xfId="0" applyFont="1" applyFill="1" applyAlignment="1">
      <alignment horizontal="center"/>
    </xf>
    <xf numFmtId="0" fontId="5" fillId="8" borderId="7" xfId="0" applyFont="1" applyFill="1" applyBorder="1" applyAlignment="1">
      <alignment horizontal="center"/>
    </xf>
    <xf numFmtId="0" fontId="5" fillId="8" borderId="8" xfId="0" applyFont="1" applyFill="1" applyBorder="1" applyAlignment="1">
      <alignment horizontal="center"/>
    </xf>
    <xf numFmtId="2" fontId="7" fillId="0" borderId="18" xfId="0" applyNumberFormat="1" applyFont="1" applyBorder="1" applyAlignment="1">
      <alignment horizontal="center" vertical="center"/>
    </xf>
    <xf numFmtId="2" fontId="7" fillId="0" borderId="16" xfId="0" applyNumberFormat="1" applyFont="1" applyBorder="1" applyAlignment="1">
      <alignment horizontal="center" vertical="center"/>
    </xf>
    <xf numFmtId="0" fontId="17" fillId="8" borderId="10" xfId="0" applyFont="1" applyFill="1" applyBorder="1" applyAlignment="1">
      <alignment horizontal="center"/>
    </xf>
    <xf numFmtId="0" fontId="5" fillId="8" borderId="28" xfId="0" applyFont="1" applyFill="1" applyBorder="1" applyAlignment="1">
      <alignment horizontal="center"/>
    </xf>
    <xf numFmtId="0" fontId="5" fillId="5" borderId="32" xfId="0" applyFont="1" applyFill="1" applyBorder="1" applyAlignment="1">
      <alignment horizontal="center"/>
    </xf>
    <xf numFmtId="0" fontId="5" fillId="5" borderId="23" xfId="0" applyFont="1" applyFill="1" applyBorder="1" applyAlignment="1">
      <alignment horizontal="center"/>
    </xf>
    <xf numFmtId="0" fontId="7" fillId="5" borderId="10" xfId="0" applyFont="1" applyFill="1" applyBorder="1" applyAlignment="1">
      <alignment horizontal="center"/>
    </xf>
    <xf numFmtId="0" fontId="7" fillId="5" borderId="28" xfId="0" applyFont="1" applyFill="1" applyBorder="1" applyAlignment="1">
      <alignment horizontal="center"/>
    </xf>
    <xf numFmtId="0" fontId="5" fillId="6" borderId="24"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7" xfId="0" applyFont="1" applyFill="1" applyBorder="1" applyAlignment="1">
      <alignment horizontal="center" vertical="top" wrapText="1"/>
    </xf>
    <xf numFmtId="0" fontId="5" fillId="6" borderId="8" xfId="0" applyFont="1" applyFill="1" applyBorder="1" applyAlignment="1">
      <alignment horizontal="center" vertical="top" wrapText="1"/>
    </xf>
    <xf numFmtId="0" fontId="5" fillId="6" borderId="11" xfId="0" applyFont="1" applyFill="1" applyBorder="1" applyAlignment="1">
      <alignment horizontal="center"/>
    </xf>
    <xf numFmtId="0" fontId="6" fillId="6" borderId="10" xfId="0" applyFont="1" applyFill="1" applyBorder="1" applyAlignment="1">
      <alignment horizontal="center" vertical="center"/>
    </xf>
    <xf numFmtId="0" fontId="6" fillId="6" borderId="28" xfId="0" applyFont="1" applyFill="1" applyBorder="1" applyAlignment="1">
      <alignment horizontal="center" vertical="center"/>
    </xf>
    <xf numFmtId="0" fontId="6" fillId="5" borderId="7" xfId="0" applyFont="1" applyFill="1" applyBorder="1" applyAlignment="1">
      <alignment horizontal="center" wrapText="1"/>
    </xf>
    <xf numFmtId="0" fontId="6" fillId="5" borderId="8" xfId="0" applyFont="1" applyFill="1" applyBorder="1" applyAlignment="1">
      <alignment horizontal="center" wrapText="1"/>
    </xf>
    <xf numFmtId="0" fontId="5" fillId="6" borderId="7" xfId="0" applyFont="1" applyFill="1" applyBorder="1" applyAlignment="1">
      <alignment horizontal="center"/>
    </xf>
    <xf numFmtId="0" fontId="5" fillId="6" borderId="8" xfId="0" applyFont="1" applyFill="1" applyBorder="1" applyAlignment="1">
      <alignment horizontal="center"/>
    </xf>
    <xf numFmtId="0" fontId="7" fillId="0" borderId="24" xfId="0" applyFont="1" applyBorder="1" applyAlignment="1">
      <alignment horizontal="center" vertical="center"/>
    </xf>
    <xf numFmtId="0" fontId="4" fillId="4" borderId="4" xfId="0" applyFont="1" applyFill="1" applyBorder="1" applyAlignment="1">
      <alignment horizontal="center" vertical="center" textRotation="255"/>
    </xf>
    <xf numFmtId="0" fontId="4" fillId="4" borderId="5" xfId="0" applyFont="1" applyFill="1" applyBorder="1" applyAlignment="1">
      <alignment horizontal="center" vertical="center" textRotation="255"/>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cellXfs>
  <cellStyles count="3">
    <cellStyle name="Normal" xfId="0" builtinId="0"/>
    <cellStyle name="Percent" xfId="1" builtinId="5"/>
    <cellStyle name="Percent 2" xfId="2" xr:uid="{646E3176-C37D-45EA-9185-3EE3EC8E30C8}"/>
  </cellStyles>
  <dxfs count="481">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 formatCode="0"/>
    </dxf>
    <dxf>
      <numFmt numFmtId="1" formatCode="0"/>
    </dxf>
    <dxf>
      <numFmt numFmtId="1" formatCode="0"/>
    </dxf>
    <dxf>
      <numFmt numFmtId="1" formatCode="0"/>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bgColor theme="9" tint="0.39994506668294322"/>
        </patternFill>
      </fill>
    </dxf>
    <dxf>
      <fill>
        <patternFill>
          <bgColor theme="7"/>
        </patternFill>
      </fill>
    </dxf>
    <dxf>
      <fill>
        <patternFill>
          <bgColor rgb="FFC00000"/>
        </patternFill>
      </fill>
    </dxf>
    <dxf>
      <font>
        <color theme="0"/>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patternFill>
      </fill>
    </dxf>
    <dxf>
      <font>
        <color rgb="FF006100"/>
      </font>
      <fill>
        <patternFill patternType="solid">
          <bgColor rgb="FFC6EFCE"/>
        </patternFill>
      </fill>
    </dxf>
    <dxf>
      <font>
        <color rgb="FF9C6500"/>
      </font>
      <fill>
        <patternFill patternType="solid">
          <bgColor rgb="FFFFEB9C"/>
        </patternFill>
      </fill>
    </dxf>
    <dxf>
      <font>
        <color rgb="FF9C0006"/>
      </font>
      <fill>
        <patternFill patternType="solid">
          <bgColor rgb="FFFFC7CE"/>
        </patternFill>
      </fill>
    </dxf>
    <dxf>
      <font>
        <color theme="0"/>
      </font>
      <fill>
        <patternFill patternType="solid">
          <bgColor theme="9" tint="-0.24994659260841701"/>
        </patternFill>
      </fill>
    </dxf>
    <dxf>
      <fill>
        <patternFill patternType="solid">
          <bgColor theme="9" tint="0.39991454817346722"/>
        </patternFill>
      </fill>
    </dxf>
    <dxf>
      <font>
        <color rgb="FF9C5700"/>
      </font>
      <fill>
        <patternFill patternType="solid">
          <bgColor rgb="FFFFEB9C"/>
        </patternFill>
      </fill>
    </dxf>
    <dxf>
      <fill>
        <patternFill patternType="solid">
          <bgColor theme="7"/>
        </patternFill>
      </fill>
    </dxf>
    <dxf>
      <font>
        <color theme="0"/>
      </font>
      <fill>
        <patternFill patternType="solid">
          <bgColor rgb="FFC00000"/>
        </patternFill>
      </fill>
    </dxf>
    <dxf>
      <font>
        <color theme="0"/>
      </font>
      <fill>
        <patternFill patternType="solid">
          <bgColor rgb="FFC00000"/>
        </patternFill>
      </fill>
    </dxf>
    <dxf>
      <font>
        <color theme="0"/>
      </font>
      <fill>
        <patternFill patternType="solid">
          <bgColor theme="9" tint="-0.24994659260841701"/>
        </patternFill>
      </fill>
    </dxf>
    <dxf>
      <fill>
        <patternFill patternType="solid">
          <bgColor theme="9" tint="0.39991454817346722"/>
        </patternFill>
      </fill>
    </dxf>
    <dxf>
      <fill>
        <patternFill patternType="solid">
          <bgColor theme="7"/>
        </patternFill>
      </fill>
    </dxf>
    <dxf>
      <fill>
        <patternFill patternType="solid">
          <bgColor theme="9" tint="-0.24994659260841701"/>
        </patternFill>
      </fill>
    </dxf>
    <dxf>
      <font>
        <color rgb="FF006100"/>
      </font>
      <fill>
        <patternFill patternType="solid">
          <bgColor rgb="FFC6EFCE"/>
        </patternFill>
      </fill>
    </dxf>
    <dxf>
      <fill>
        <patternFill patternType="solid">
          <bgColor theme="9" tint="-0.24994659260841701"/>
        </patternFill>
      </fill>
    </dxf>
    <dxf>
      <font>
        <color rgb="FF9C0006"/>
      </font>
      <fill>
        <patternFill patternType="solid">
          <bgColor rgb="FFFFC7CE"/>
        </patternFill>
      </fill>
    </dxf>
    <dxf>
      <fill>
        <patternFill patternType="solid">
          <bgColor rgb="FFC00000"/>
        </patternFill>
      </fill>
    </dxf>
    <dxf>
      <font>
        <color theme="0"/>
      </font>
    </dxf>
    <dxf>
      <font>
        <color rgb="FF9C0006"/>
      </font>
      <fill>
        <patternFill>
          <bgColor rgb="FFFFC7CE"/>
        </patternFill>
      </fill>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bgColor theme="9" tint="0.39994506668294322"/>
        </patternFill>
      </fill>
    </dxf>
    <dxf>
      <fill>
        <patternFill>
          <bgColor theme="7"/>
        </patternFill>
      </fill>
    </dxf>
    <dxf>
      <fill>
        <patternFill>
          <bgColor rgb="FFC00000"/>
        </patternFill>
      </fill>
    </dxf>
    <dxf>
      <font>
        <color theme="0"/>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patternFill>
      </fill>
    </dxf>
    <dxf>
      <font>
        <color rgb="FF006100"/>
      </font>
      <fill>
        <patternFill patternType="solid">
          <bgColor rgb="FFC6EFCE"/>
        </patternFill>
      </fill>
    </dxf>
    <dxf>
      <font>
        <color rgb="FF9C6500"/>
      </font>
      <fill>
        <patternFill patternType="solid">
          <bgColor rgb="FFFFEB9C"/>
        </patternFill>
      </fill>
    </dxf>
    <dxf>
      <font>
        <color rgb="FF9C0006"/>
      </font>
      <fill>
        <patternFill patternType="solid">
          <bgColor rgb="FFFFC7CE"/>
        </patternFill>
      </fill>
    </dxf>
    <dxf>
      <font>
        <color theme="0"/>
      </font>
      <fill>
        <patternFill patternType="solid">
          <bgColor theme="9" tint="-0.24994659260841701"/>
        </patternFill>
      </fill>
    </dxf>
    <dxf>
      <fill>
        <patternFill patternType="solid">
          <bgColor theme="9" tint="0.39991454817346722"/>
        </patternFill>
      </fill>
    </dxf>
    <dxf>
      <font>
        <color rgb="FF9C5700"/>
      </font>
      <fill>
        <patternFill patternType="solid">
          <bgColor rgb="FFFFEB9C"/>
        </patternFill>
      </fill>
    </dxf>
    <dxf>
      <fill>
        <patternFill patternType="solid">
          <bgColor theme="7"/>
        </patternFill>
      </fill>
    </dxf>
    <dxf>
      <font>
        <color theme="0"/>
      </font>
      <fill>
        <patternFill patternType="solid">
          <bgColor rgb="FFC00000"/>
        </patternFill>
      </fill>
    </dxf>
    <dxf>
      <font>
        <color theme="0"/>
      </font>
      <fill>
        <patternFill patternType="solid">
          <bgColor rgb="FFC00000"/>
        </patternFill>
      </fill>
    </dxf>
    <dxf>
      <font>
        <color theme="0"/>
      </font>
      <fill>
        <patternFill patternType="solid">
          <bgColor theme="9" tint="-0.24994659260841701"/>
        </patternFill>
      </fill>
    </dxf>
    <dxf>
      <fill>
        <patternFill patternType="solid">
          <bgColor theme="9" tint="0.39991454817346722"/>
        </patternFill>
      </fill>
    </dxf>
    <dxf>
      <fill>
        <patternFill patternType="solid">
          <bgColor theme="7"/>
        </patternFill>
      </fill>
    </dxf>
    <dxf>
      <fill>
        <patternFill patternType="solid">
          <bgColor theme="9" tint="-0.24994659260841701"/>
        </patternFill>
      </fill>
    </dxf>
    <dxf>
      <font>
        <color rgb="FF006100"/>
      </font>
      <fill>
        <patternFill patternType="solid">
          <bgColor rgb="FFC6EFCE"/>
        </patternFill>
      </fill>
    </dxf>
    <dxf>
      <fill>
        <patternFill patternType="solid">
          <bgColor theme="9" tint="-0.24994659260841701"/>
        </patternFill>
      </fill>
    </dxf>
    <dxf>
      <font>
        <color rgb="FF9C0006"/>
      </font>
      <fill>
        <patternFill patternType="solid">
          <bgColor rgb="FFFFC7CE"/>
        </patternFill>
      </fill>
    </dxf>
    <dxf>
      <fill>
        <patternFill patternType="solid">
          <bgColor rgb="FFC00000"/>
        </patternFill>
      </fill>
    </dxf>
    <dxf>
      <font>
        <color theme="0"/>
      </font>
    </dxf>
    <dxf>
      <font>
        <color rgb="FF9C0006"/>
      </font>
      <fill>
        <patternFill>
          <bgColor rgb="FFFFC7CE"/>
        </patternFill>
      </fill>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bgColor theme="9" tint="0.39994506668294322"/>
        </patternFill>
      </fill>
    </dxf>
    <dxf>
      <fill>
        <patternFill>
          <bgColor theme="7"/>
        </patternFill>
      </fill>
    </dxf>
    <dxf>
      <fill>
        <patternFill>
          <bgColor rgb="FFC00000"/>
        </patternFill>
      </fill>
    </dxf>
    <dxf>
      <font>
        <color theme="0"/>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patternFill>
      </fill>
    </dxf>
    <dxf>
      <font>
        <color rgb="FF006100"/>
      </font>
      <fill>
        <patternFill patternType="solid">
          <bgColor rgb="FFC6EFCE"/>
        </patternFill>
      </fill>
    </dxf>
    <dxf>
      <font>
        <color rgb="FF9C6500"/>
      </font>
      <fill>
        <patternFill patternType="solid">
          <bgColor rgb="FFFFEB9C"/>
        </patternFill>
      </fill>
    </dxf>
    <dxf>
      <font>
        <color rgb="FF9C0006"/>
      </font>
      <fill>
        <patternFill patternType="solid">
          <bgColor rgb="FFFFC7CE"/>
        </patternFill>
      </fill>
    </dxf>
    <dxf>
      <font>
        <color theme="0"/>
      </font>
      <fill>
        <patternFill patternType="solid">
          <bgColor theme="9" tint="-0.24994659260841701"/>
        </patternFill>
      </fill>
    </dxf>
    <dxf>
      <fill>
        <patternFill patternType="solid">
          <bgColor theme="9" tint="0.39991454817346722"/>
        </patternFill>
      </fill>
    </dxf>
    <dxf>
      <font>
        <color rgb="FF9C5700"/>
      </font>
      <fill>
        <patternFill patternType="solid">
          <bgColor rgb="FFFFEB9C"/>
        </patternFill>
      </fill>
    </dxf>
    <dxf>
      <fill>
        <patternFill patternType="solid">
          <bgColor theme="7"/>
        </patternFill>
      </fill>
    </dxf>
    <dxf>
      <font>
        <color theme="0"/>
      </font>
      <fill>
        <patternFill patternType="solid">
          <bgColor rgb="FFC00000"/>
        </patternFill>
      </fill>
    </dxf>
    <dxf>
      <font>
        <color theme="0"/>
      </font>
      <fill>
        <patternFill patternType="solid">
          <bgColor rgb="FFC00000"/>
        </patternFill>
      </fill>
    </dxf>
    <dxf>
      <font>
        <color theme="0"/>
      </font>
      <fill>
        <patternFill patternType="solid">
          <bgColor theme="9" tint="-0.24994659260841701"/>
        </patternFill>
      </fill>
    </dxf>
    <dxf>
      <fill>
        <patternFill patternType="solid">
          <bgColor theme="9" tint="0.39991454817346722"/>
        </patternFill>
      </fill>
    </dxf>
    <dxf>
      <fill>
        <patternFill patternType="solid">
          <bgColor theme="7"/>
        </patternFill>
      </fill>
    </dxf>
    <dxf>
      <fill>
        <patternFill patternType="solid">
          <bgColor theme="9" tint="-0.24994659260841701"/>
        </patternFill>
      </fill>
    </dxf>
    <dxf>
      <font>
        <color rgb="FF006100"/>
      </font>
      <fill>
        <patternFill patternType="solid">
          <bgColor rgb="FFC6EFCE"/>
        </patternFill>
      </fill>
    </dxf>
    <dxf>
      <fill>
        <patternFill patternType="solid">
          <bgColor theme="9" tint="-0.24994659260841701"/>
        </patternFill>
      </fill>
    </dxf>
    <dxf>
      <font>
        <color rgb="FF9C0006"/>
      </font>
      <fill>
        <patternFill patternType="solid">
          <bgColor rgb="FFFFC7CE"/>
        </patternFill>
      </fill>
    </dxf>
    <dxf>
      <fill>
        <patternFill patternType="solid">
          <bgColor rgb="FFC00000"/>
        </patternFill>
      </fill>
    </dxf>
    <dxf>
      <font>
        <color theme="0"/>
      </font>
    </dxf>
    <dxf>
      <font>
        <color rgb="FF9C0006"/>
      </font>
      <fill>
        <patternFill>
          <bgColor rgb="FFFFC7CE"/>
        </patternFill>
      </fill>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bgColor theme="9" tint="0.39994506668294322"/>
        </patternFill>
      </fill>
    </dxf>
    <dxf>
      <fill>
        <patternFill>
          <bgColor theme="7"/>
        </patternFill>
      </fill>
    </dxf>
    <dxf>
      <fill>
        <patternFill>
          <bgColor rgb="FFC00000"/>
        </patternFill>
      </fill>
    </dxf>
    <dxf>
      <font>
        <color theme="0"/>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patternFill>
      </fill>
    </dxf>
    <dxf>
      <font>
        <color rgb="FF006100"/>
      </font>
      <fill>
        <patternFill patternType="solid">
          <bgColor rgb="FFC6EFCE"/>
        </patternFill>
      </fill>
    </dxf>
    <dxf>
      <font>
        <color rgb="FF9C6500"/>
      </font>
      <fill>
        <patternFill patternType="solid">
          <bgColor rgb="FFFFEB9C"/>
        </patternFill>
      </fill>
    </dxf>
    <dxf>
      <font>
        <color rgb="FF9C0006"/>
      </font>
      <fill>
        <patternFill patternType="solid">
          <bgColor rgb="FFFFC7CE"/>
        </patternFill>
      </fill>
    </dxf>
    <dxf>
      <font>
        <color theme="0"/>
      </font>
      <fill>
        <patternFill patternType="solid">
          <bgColor theme="9" tint="-0.24994659260841701"/>
        </patternFill>
      </fill>
    </dxf>
    <dxf>
      <fill>
        <patternFill patternType="solid">
          <bgColor theme="9" tint="0.39991454817346722"/>
        </patternFill>
      </fill>
    </dxf>
    <dxf>
      <font>
        <color rgb="FF9C5700"/>
      </font>
      <fill>
        <patternFill patternType="solid">
          <bgColor rgb="FFFFEB9C"/>
        </patternFill>
      </fill>
    </dxf>
    <dxf>
      <fill>
        <patternFill patternType="solid">
          <bgColor theme="7"/>
        </patternFill>
      </fill>
    </dxf>
    <dxf>
      <font>
        <color theme="0"/>
      </font>
      <fill>
        <patternFill patternType="solid">
          <bgColor rgb="FFC00000"/>
        </patternFill>
      </fill>
    </dxf>
    <dxf>
      <font>
        <color theme="0"/>
      </font>
      <fill>
        <patternFill patternType="solid">
          <bgColor rgb="FFC00000"/>
        </patternFill>
      </fill>
    </dxf>
    <dxf>
      <font>
        <color theme="0"/>
      </font>
      <fill>
        <patternFill patternType="solid">
          <bgColor theme="9" tint="-0.24994659260841701"/>
        </patternFill>
      </fill>
    </dxf>
    <dxf>
      <fill>
        <patternFill patternType="solid">
          <bgColor theme="9" tint="0.39991454817346722"/>
        </patternFill>
      </fill>
    </dxf>
    <dxf>
      <fill>
        <patternFill patternType="solid">
          <bgColor theme="7"/>
        </patternFill>
      </fill>
    </dxf>
    <dxf>
      <fill>
        <patternFill patternType="solid">
          <bgColor theme="9" tint="-0.24994659260841701"/>
        </patternFill>
      </fill>
    </dxf>
    <dxf>
      <font>
        <color rgb="FF006100"/>
      </font>
      <fill>
        <patternFill patternType="solid">
          <bgColor rgb="FFC6EFCE"/>
        </patternFill>
      </fill>
    </dxf>
    <dxf>
      <fill>
        <patternFill patternType="solid">
          <bgColor theme="9" tint="-0.24994659260841701"/>
        </patternFill>
      </fill>
    </dxf>
    <dxf>
      <font>
        <color rgb="FF9C0006"/>
      </font>
      <fill>
        <patternFill patternType="solid">
          <bgColor rgb="FFFFC7CE"/>
        </patternFill>
      </fill>
    </dxf>
    <dxf>
      <fill>
        <patternFill patternType="solid">
          <bgColor rgb="FFC00000"/>
        </patternFill>
      </fill>
    </dxf>
    <dxf>
      <font>
        <color theme="0"/>
      </font>
    </dxf>
    <dxf>
      <font>
        <color rgb="FF9C0006"/>
      </font>
      <fill>
        <patternFill>
          <bgColor rgb="FFFFC7CE"/>
        </patternFill>
      </fill>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bgColor theme="9" tint="0.39994506668294322"/>
        </patternFill>
      </fill>
    </dxf>
    <dxf>
      <fill>
        <patternFill>
          <bgColor theme="7"/>
        </patternFill>
      </fill>
    </dxf>
    <dxf>
      <fill>
        <patternFill>
          <bgColor rgb="FFC00000"/>
        </patternFill>
      </fill>
    </dxf>
    <dxf>
      <font>
        <color theme="0"/>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patternFill>
      </fill>
    </dxf>
    <dxf>
      <font>
        <color rgb="FF006100"/>
      </font>
      <fill>
        <patternFill patternType="solid">
          <bgColor rgb="FFC6EFCE"/>
        </patternFill>
      </fill>
    </dxf>
    <dxf>
      <font>
        <color rgb="FF9C6500"/>
      </font>
      <fill>
        <patternFill patternType="solid">
          <bgColor rgb="FFFFEB9C"/>
        </patternFill>
      </fill>
    </dxf>
    <dxf>
      <font>
        <color rgb="FF9C0006"/>
      </font>
      <fill>
        <patternFill patternType="solid">
          <bgColor rgb="FFFFC7CE"/>
        </patternFill>
      </fill>
    </dxf>
    <dxf>
      <font>
        <color theme="0"/>
      </font>
      <fill>
        <patternFill patternType="solid">
          <bgColor theme="9" tint="-0.24994659260841701"/>
        </patternFill>
      </fill>
    </dxf>
    <dxf>
      <fill>
        <patternFill patternType="solid">
          <bgColor theme="9" tint="0.39991454817346722"/>
        </patternFill>
      </fill>
    </dxf>
    <dxf>
      <font>
        <color rgb="FF9C5700"/>
      </font>
      <fill>
        <patternFill patternType="solid">
          <bgColor rgb="FFFFEB9C"/>
        </patternFill>
      </fill>
    </dxf>
    <dxf>
      <fill>
        <patternFill patternType="solid">
          <bgColor theme="7"/>
        </patternFill>
      </fill>
    </dxf>
    <dxf>
      <font>
        <color theme="0"/>
      </font>
      <fill>
        <patternFill patternType="solid">
          <bgColor rgb="FFC00000"/>
        </patternFill>
      </fill>
    </dxf>
    <dxf>
      <font>
        <color theme="0"/>
      </font>
      <fill>
        <patternFill patternType="solid">
          <bgColor rgb="FFC00000"/>
        </patternFill>
      </fill>
    </dxf>
    <dxf>
      <font>
        <color theme="0"/>
      </font>
      <fill>
        <patternFill patternType="solid">
          <bgColor theme="9" tint="-0.24994659260841701"/>
        </patternFill>
      </fill>
    </dxf>
    <dxf>
      <fill>
        <patternFill patternType="solid">
          <bgColor theme="9" tint="0.39991454817346722"/>
        </patternFill>
      </fill>
    </dxf>
    <dxf>
      <fill>
        <patternFill patternType="solid">
          <bgColor theme="7"/>
        </patternFill>
      </fill>
    </dxf>
    <dxf>
      <fill>
        <patternFill patternType="solid">
          <bgColor theme="9" tint="-0.24994659260841701"/>
        </patternFill>
      </fill>
    </dxf>
    <dxf>
      <font>
        <color rgb="FF006100"/>
      </font>
      <fill>
        <patternFill patternType="solid">
          <bgColor rgb="FFC6EFCE"/>
        </patternFill>
      </fill>
    </dxf>
    <dxf>
      <fill>
        <patternFill patternType="solid">
          <bgColor theme="9" tint="-0.24994659260841701"/>
        </patternFill>
      </fill>
    </dxf>
    <dxf>
      <font>
        <color rgb="FF9C0006"/>
      </font>
      <fill>
        <patternFill patternType="solid">
          <bgColor rgb="FFFFC7CE"/>
        </patternFill>
      </fill>
    </dxf>
    <dxf>
      <fill>
        <patternFill patternType="solid">
          <bgColor rgb="FFC00000"/>
        </patternFill>
      </fill>
    </dxf>
    <dxf>
      <font>
        <color theme="0"/>
      </font>
    </dxf>
    <dxf>
      <font>
        <color rgb="FF9C0006"/>
      </font>
      <fill>
        <patternFill>
          <bgColor rgb="FFFFC7CE"/>
        </patternFill>
      </fill>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bgColor theme="9" tint="0.39994506668294322"/>
        </patternFill>
      </fill>
    </dxf>
    <dxf>
      <fill>
        <patternFill>
          <bgColor theme="7"/>
        </patternFill>
      </fill>
    </dxf>
    <dxf>
      <fill>
        <patternFill>
          <bgColor rgb="FFC00000"/>
        </patternFill>
      </fill>
    </dxf>
    <dxf>
      <font>
        <color theme="0"/>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patternFill>
      </fill>
    </dxf>
    <dxf>
      <font>
        <color rgb="FF006100"/>
      </font>
      <fill>
        <patternFill patternType="solid">
          <bgColor rgb="FFC6EFCE"/>
        </patternFill>
      </fill>
    </dxf>
    <dxf>
      <font>
        <color rgb="FF9C6500"/>
      </font>
      <fill>
        <patternFill patternType="solid">
          <bgColor rgb="FFFFEB9C"/>
        </patternFill>
      </fill>
    </dxf>
    <dxf>
      <font>
        <color rgb="FF9C0006"/>
      </font>
      <fill>
        <patternFill patternType="solid">
          <bgColor rgb="FFFFC7CE"/>
        </patternFill>
      </fill>
    </dxf>
    <dxf>
      <font>
        <color theme="0"/>
      </font>
      <fill>
        <patternFill patternType="solid">
          <bgColor theme="9" tint="-0.24994659260841701"/>
        </patternFill>
      </fill>
    </dxf>
    <dxf>
      <fill>
        <patternFill patternType="solid">
          <bgColor theme="9" tint="0.39991454817346722"/>
        </patternFill>
      </fill>
    </dxf>
    <dxf>
      <font>
        <color rgb="FF9C5700"/>
      </font>
      <fill>
        <patternFill patternType="solid">
          <bgColor rgb="FFFFEB9C"/>
        </patternFill>
      </fill>
    </dxf>
    <dxf>
      <fill>
        <patternFill patternType="solid">
          <bgColor theme="7"/>
        </patternFill>
      </fill>
    </dxf>
    <dxf>
      <font>
        <color theme="0"/>
      </font>
      <fill>
        <patternFill patternType="solid">
          <bgColor rgb="FFC00000"/>
        </patternFill>
      </fill>
    </dxf>
    <dxf>
      <font>
        <color theme="0"/>
      </font>
      <fill>
        <patternFill patternType="solid">
          <bgColor rgb="FFC00000"/>
        </patternFill>
      </fill>
    </dxf>
    <dxf>
      <font>
        <color theme="0"/>
      </font>
      <fill>
        <patternFill patternType="solid">
          <bgColor theme="9" tint="-0.24994659260841701"/>
        </patternFill>
      </fill>
    </dxf>
    <dxf>
      <fill>
        <patternFill patternType="solid">
          <bgColor theme="9" tint="0.39991454817346722"/>
        </patternFill>
      </fill>
    </dxf>
    <dxf>
      <fill>
        <patternFill patternType="solid">
          <bgColor theme="7"/>
        </patternFill>
      </fill>
    </dxf>
    <dxf>
      <fill>
        <patternFill patternType="solid">
          <bgColor theme="9" tint="-0.24994659260841701"/>
        </patternFill>
      </fill>
    </dxf>
    <dxf>
      <font>
        <color rgb="FF006100"/>
      </font>
      <fill>
        <patternFill patternType="solid">
          <bgColor rgb="FFC6EFCE"/>
        </patternFill>
      </fill>
    </dxf>
    <dxf>
      <fill>
        <patternFill patternType="solid">
          <bgColor theme="9" tint="-0.24994659260841701"/>
        </patternFill>
      </fill>
    </dxf>
    <dxf>
      <font>
        <color rgb="FF9C0006"/>
      </font>
      <fill>
        <patternFill patternType="solid">
          <bgColor rgb="FFFFC7CE"/>
        </patternFill>
      </fill>
    </dxf>
    <dxf>
      <fill>
        <patternFill patternType="solid">
          <bgColor rgb="FFC00000"/>
        </patternFill>
      </fill>
    </dxf>
    <dxf>
      <font>
        <color theme="0"/>
      </font>
    </dxf>
    <dxf>
      <font>
        <color rgb="FF9C0006"/>
      </font>
      <fill>
        <patternFill>
          <bgColor rgb="FFFFC7CE"/>
        </patternFill>
      </fill>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bgColor theme="9" tint="0.39994506668294322"/>
        </patternFill>
      </fill>
    </dxf>
    <dxf>
      <fill>
        <patternFill>
          <bgColor theme="7"/>
        </patternFill>
      </fill>
    </dxf>
    <dxf>
      <fill>
        <patternFill>
          <bgColor rgb="FFC00000"/>
        </patternFill>
      </fill>
    </dxf>
    <dxf>
      <font>
        <color theme="0"/>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patternFill>
      </fill>
    </dxf>
    <dxf>
      <font>
        <color rgb="FF006100"/>
      </font>
      <fill>
        <patternFill patternType="solid">
          <bgColor rgb="FFC6EFCE"/>
        </patternFill>
      </fill>
    </dxf>
    <dxf>
      <font>
        <color rgb="FF9C6500"/>
      </font>
      <fill>
        <patternFill patternType="solid">
          <bgColor rgb="FFFFEB9C"/>
        </patternFill>
      </fill>
    </dxf>
    <dxf>
      <font>
        <color rgb="FF9C0006"/>
      </font>
      <fill>
        <patternFill patternType="solid">
          <bgColor rgb="FFFFC7CE"/>
        </patternFill>
      </fill>
    </dxf>
    <dxf>
      <font>
        <color theme="0"/>
      </font>
      <fill>
        <patternFill patternType="solid">
          <bgColor theme="9" tint="-0.24994659260841701"/>
        </patternFill>
      </fill>
    </dxf>
    <dxf>
      <fill>
        <patternFill patternType="solid">
          <bgColor theme="9" tint="0.39991454817346722"/>
        </patternFill>
      </fill>
    </dxf>
    <dxf>
      <font>
        <color rgb="FF9C5700"/>
      </font>
      <fill>
        <patternFill patternType="solid">
          <bgColor rgb="FFFFEB9C"/>
        </patternFill>
      </fill>
    </dxf>
    <dxf>
      <fill>
        <patternFill patternType="solid">
          <bgColor theme="7"/>
        </patternFill>
      </fill>
    </dxf>
    <dxf>
      <font>
        <color theme="0"/>
      </font>
      <fill>
        <patternFill patternType="solid">
          <bgColor rgb="FFC00000"/>
        </patternFill>
      </fill>
    </dxf>
    <dxf>
      <font>
        <color theme="0"/>
      </font>
      <fill>
        <patternFill patternType="solid">
          <bgColor rgb="FFC00000"/>
        </patternFill>
      </fill>
    </dxf>
    <dxf>
      <font>
        <color theme="0"/>
      </font>
      <fill>
        <patternFill patternType="solid">
          <bgColor theme="9" tint="-0.24994659260841701"/>
        </patternFill>
      </fill>
    </dxf>
    <dxf>
      <fill>
        <patternFill patternType="solid">
          <bgColor theme="9" tint="0.39991454817346722"/>
        </patternFill>
      </fill>
    </dxf>
    <dxf>
      <fill>
        <patternFill patternType="solid">
          <bgColor theme="7"/>
        </patternFill>
      </fill>
    </dxf>
    <dxf>
      <fill>
        <patternFill patternType="solid">
          <bgColor theme="9" tint="-0.24994659260841701"/>
        </patternFill>
      </fill>
    </dxf>
    <dxf>
      <font>
        <color rgb="FF006100"/>
      </font>
      <fill>
        <patternFill patternType="solid">
          <bgColor rgb="FFC6EFCE"/>
        </patternFill>
      </fill>
    </dxf>
    <dxf>
      <fill>
        <patternFill patternType="solid">
          <bgColor theme="9" tint="-0.24994659260841701"/>
        </patternFill>
      </fill>
    </dxf>
    <dxf>
      <font>
        <color rgb="FF9C0006"/>
      </font>
      <fill>
        <patternFill patternType="solid">
          <bgColor rgb="FFFFC7CE"/>
        </patternFill>
      </fill>
    </dxf>
    <dxf>
      <fill>
        <patternFill patternType="solid">
          <bgColor rgb="FFC00000"/>
        </patternFill>
      </fill>
    </dxf>
    <dxf>
      <font>
        <color theme="0"/>
      </font>
    </dxf>
    <dxf>
      <font>
        <color rgb="FF9C0006"/>
      </font>
      <fill>
        <patternFill>
          <bgColor rgb="FFFFC7CE"/>
        </patternFill>
      </fill>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bgColor theme="9" tint="0.39994506668294322"/>
        </patternFill>
      </fill>
    </dxf>
    <dxf>
      <fill>
        <patternFill>
          <bgColor theme="7"/>
        </patternFill>
      </fill>
    </dxf>
    <dxf>
      <fill>
        <patternFill>
          <bgColor rgb="FFC00000"/>
        </patternFill>
      </fill>
    </dxf>
    <dxf>
      <font>
        <color theme="0"/>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patternFill>
      </fill>
    </dxf>
    <dxf>
      <font>
        <color rgb="FF006100"/>
      </font>
      <fill>
        <patternFill patternType="solid">
          <bgColor rgb="FFC6EFCE"/>
        </patternFill>
      </fill>
    </dxf>
    <dxf>
      <font>
        <color rgb="FF9C6500"/>
      </font>
      <fill>
        <patternFill patternType="solid">
          <bgColor rgb="FFFFEB9C"/>
        </patternFill>
      </fill>
    </dxf>
    <dxf>
      <font>
        <color rgb="FF9C0006"/>
      </font>
      <fill>
        <patternFill patternType="solid">
          <bgColor rgb="FFFFC7CE"/>
        </patternFill>
      </fill>
    </dxf>
    <dxf>
      <font>
        <color theme="0"/>
      </font>
      <fill>
        <patternFill patternType="solid">
          <bgColor theme="9" tint="-0.24994659260841701"/>
        </patternFill>
      </fill>
    </dxf>
    <dxf>
      <fill>
        <patternFill patternType="solid">
          <bgColor theme="9" tint="0.39991454817346722"/>
        </patternFill>
      </fill>
    </dxf>
    <dxf>
      <font>
        <color rgb="FF9C5700"/>
      </font>
      <fill>
        <patternFill patternType="solid">
          <bgColor rgb="FFFFEB9C"/>
        </patternFill>
      </fill>
    </dxf>
    <dxf>
      <fill>
        <patternFill patternType="solid">
          <bgColor theme="7"/>
        </patternFill>
      </fill>
    </dxf>
    <dxf>
      <font>
        <color theme="0"/>
      </font>
      <fill>
        <patternFill patternType="solid">
          <bgColor rgb="FFC00000"/>
        </patternFill>
      </fill>
    </dxf>
    <dxf>
      <font>
        <color theme="0"/>
      </font>
      <fill>
        <patternFill patternType="solid">
          <bgColor rgb="FFC00000"/>
        </patternFill>
      </fill>
    </dxf>
    <dxf>
      <font>
        <color theme="0"/>
      </font>
      <fill>
        <patternFill patternType="solid">
          <bgColor theme="9" tint="-0.24994659260841701"/>
        </patternFill>
      </fill>
    </dxf>
    <dxf>
      <fill>
        <patternFill patternType="solid">
          <bgColor theme="9" tint="0.39991454817346722"/>
        </patternFill>
      </fill>
    </dxf>
    <dxf>
      <fill>
        <patternFill patternType="solid">
          <bgColor theme="7"/>
        </patternFill>
      </fill>
    </dxf>
    <dxf>
      <fill>
        <patternFill patternType="solid">
          <bgColor theme="9" tint="-0.24994659260841701"/>
        </patternFill>
      </fill>
    </dxf>
    <dxf>
      <font>
        <color rgb="FF006100"/>
      </font>
      <fill>
        <patternFill patternType="solid">
          <bgColor rgb="FFC6EFCE"/>
        </patternFill>
      </fill>
    </dxf>
    <dxf>
      <fill>
        <patternFill patternType="solid">
          <bgColor theme="9" tint="-0.24994659260841701"/>
        </patternFill>
      </fill>
    </dxf>
    <dxf>
      <font>
        <color rgb="FF9C0006"/>
      </font>
      <fill>
        <patternFill patternType="solid">
          <bgColor rgb="FFFFC7CE"/>
        </patternFill>
      </fill>
    </dxf>
    <dxf>
      <fill>
        <patternFill patternType="solid">
          <bgColor rgb="FFC00000"/>
        </patternFill>
      </fill>
    </dxf>
    <dxf>
      <font>
        <color theme="0"/>
      </font>
    </dxf>
    <dxf>
      <font>
        <color rgb="FF9C0006"/>
      </font>
      <fill>
        <patternFill>
          <bgColor rgb="FFFFC7CE"/>
        </patternFill>
      </fill>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ont>
        <color theme="0"/>
      </font>
      <fill>
        <patternFill patternType="solid">
          <bgColor rgb="FFC00000"/>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bgColor theme="9" tint="0.39994506668294322"/>
        </patternFill>
      </fill>
    </dxf>
    <dxf>
      <fill>
        <patternFill>
          <bgColor theme="7"/>
        </patternFill>
      </fill>
    </dxf>
    <dxf>
      <fill>
        <patternFill>
          <bgColor rgb="FFC00000"/>
        </patternFill>
      </fill>
    </dxf>
    <dxf>
      <font>
        <color theme="0"/>
      </font>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tint="-0.24994659260841701"/>
        </patternFill>
      </fill>
    </dxf>
    <dxf>
      <fill>
        <patternFill patternType="solid">
          <bgColor theme="9"/>
        </patternFill>
      </fill>
    </dxf>
    <dxf>
      <font>
        <color rgb="FF006100"/>
      </font>
      <fill>
        <patternFill patternType="solid">
          <bgColor rgb="FFC6EFCE"/>
        </patternFill>
      </fill>
    </dxf>
    <dxf>
      <font>
        <color rgb="FF9C6500"/>
      </font>
      <fill>
        <patternFill patternType="solid">
          <bgColor rgb="FFFFEB9C"/>
        </patternFill>
      </fill>
    </dxf>
    <dxf>
      <font>
        <color rgb="FF9C0006"/>
      </font>
      <fill>
        <patternFill patternType="solid">
          <bgColor rgb="FFFFC7CE"/>
        </patternFill>
      </fill>
    </dxf>
    <dxf>
      <font>
        <color theme="0"/>
      </font>
      <fill>
        <patternFill patternType="solid">
          <bgColor theme="9" tint="-0.24994659260841701"/>
        </patternFill>
      </fill>
    </dxf>
    <dxf>
      <fill>
        <patternFill patternType="solid">
          <bgColor theme="9" tint="0.39991454817346722"/>
        </patternFill>
      </fill>
    </dxf>
    <dxf>
      <font>
        <color rgb="FF9C5700"/>
      </font>
      <fill>
        <patternFill patternType="solid">
          <bgColor rgb="FFFFEB9C"/>
        </patternFill>
      </fill>
    </dxf>
    <dxf>
      <fill>
        <patternFill patternType="solid">
          <bgColor theme="7"/>
        </patternFill>
      </fill>
    </dxf>
    <dxf>
      <font>
        <color theme="0"/>
      </font>
      <fill>
        <patternFill patternType="solid">
          <bgColor rgb="FFC00000"/>
        </patternFill>
      </fill>
    </dxf>
    <dxf>
      <font>
        <color theme="0"/>
      </font>
      <fill>
        <patternFill patternType="solid">
          <bgColor rgb="FFC00000"/>
        </patternFill>
      </fill>
    </dxf>
    <dxf>
      <font>
        <color theme="0"/>
      </font>
      <fill>
        <patternFill patternType="solid">
          <bgColor theme="9" tint="-0.24994659260841701"/>
        </patternFill>
      </fill>
    </dxf>
    <dxf>
      <fill>
        <patternFill patternType="solid">
          <bgColor theme="9" tint="0.39991454817346722"/>
        </patternFill>
      </fill>
    </dxf>
    <dxf>
      <fill>
        <patternFill patternType="solid">
          <bgColor theme="7"/>
        </patternFill>
      </fill>
    </dxf>
    <dxf>
      <fill>
        <patternFill patternType="solid">
          <bgColor theme="9" tint="-0.24994659260841701"/>
        </patternFill>
      </fill>
    </dxf>
    <dxf>
      <font>
        <color rgb="FF006100"/>
      </font>
      <fill>
        <patternFill patternType="solid">
          <bgColor rgb="FFC6EFCE"/>
        </patternFill>
      </fill>
    </dxf>
    <dxf>
      <fill>
        <patternFill patternType="solid">
          <bgColor theme="9" tint="-0.24994659260841701"/>
        </patternFill>
      </fill>
    </dxf>
    <dxf>
      <font>
        <color rgb="FF9C0006"/>
      </font>
      <fill>
        <patternFill patternType="solid">
          <bgColor rgb="FFFFC7CE"/>
        </patternFill>
      </fill>
    </dxf>
    <dxf>
      <fill>
        <patternFill patternType="solid">
          <bgColor rgb="FFC00000"/>
        </patternFill>
      </fill>
    </dxf>
    <dxf>
      <font>
        <color theme="0"/>
      </font>
    </dxf>
    <dxf>
      <font>
        <color rgb="FF9C0006"/>
      </font>
      <fill>
        <patternFill>
          <bgColor rgb="FFFFC7CE"/>
        </patternFill>
      </fill>
    </dxf>
  </dxfs>
  <tableStyles count="1" defaultTableStyle="TableStyleMedium2" defaultPivotStyle="PivotStyleLight16">
    <tableStyle name="Invisible" pivot="0" table="0" count="0" xr9:uid="{531CAD22-E736-4B0F-A622-BF92CE96A92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r>
              <a:rPr lang="en-US" b="1">
                <a:solidFill>
                  <a:schemeClr val="bg1"/>
                </a:solidFill>
              </a:rPr>
              <a:t>QS 1: DART eligibility assessment </a:t>
            </a:r>
          </a:p>
        </c:rich>
      </c:tx>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endParaRPr lang="en-NG"/>
        </a:p>
      </c:txPr>
    </c:title>
    <c:autoTitleDeleted val="0"/>
    <c:view3D>
      <c:rotX val="15"/>
      <c:rotY val="20"/>
      <c:depthPercent val="100"/>
      <c:rAngAx val="1"/>
    </c:view3D>
    <c:floor>
      <c:thickness val="0"/>
      <c:spPr>
        <a:noFill/>
        <a:ln>
          <a:noFill/>
        </a:ln>
        <a:effectLst/>
        <a:sp3d/>
      </c:spPr>
    </c:floor>
    <c:sideWall>
      <c:thickness val="0"/>
      <c:spPr>
        <a:noFill/>
        <a:ln w="25400">
          <a:noFill/>
        </a:ln>
        <a:effectLst/>
        <a:sp3d/>
      </c:spPr>
    </c:sideWall>
    <c:backWall>
      <c:thickness val="0"/>
      <c:spPr>
        <a:noFill/>
        <a:ln w="25400">
          <a:noFill/>
        </a:ln>
        <a:effectLst/>
        <a:sp3d/>
      </c:spPr>
    </c:backWall>
    <c:plotArea>
      <c:layout>
        <c:manualLayout>
          <c:layoutTarget val="inner"/>
          <c:xMode val="edge"/>
          <c:yMode val="edge"/>
          <c:x val="0.15854403775343895"/>
          <c:y val="8.5296125984251972E-2"/>
          <c:w val="0.82707682155710793"/>
          <c:h val="0.83843199999999996"/>
        </c:manualLayout>
      </c:layout>
      <c:bar3DChart>
        <c:barDir val="bar"/>
        <c:grouping val="stacked"/>
        <c:varyColors val="0"/>
        <c:ser>
          <c:idx val="0"/>
          <c:order val="0"/>
          <c:tx>
            <c:strRef>
              <c:f>Sheet2!$A$1</c:f>
              <c:strCache>
                <c:ptCount val="1"/>
                <c:pt idx="0">
                  <c:v>Dark Green</c:v>
                </c:pt>
              </c:strCache>
            </c:strRef>
          </c:tx>
          <c:spPr>
            <a:solidFill>
              <a:schemeClr val="accent6">
                <a:lumMod val="75000"/>
              </a:schemeClr>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'DATA TABLE'!$G$3:$G$13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TABLE'!$H$3:$H$13</c:f>
              <c:numCache>
                <c:formatCode>General</c:formatCode>
                <c:ptCount val="11"/>
                <c:pt idx="0" formatCode="0">
                  <c:v>27</c:v>
                </c:pt>
                <c:pt idx="1">
                  <c:v>2</c:v>
                </c:pt>
                <c:pt idx="2">
                  <c:v>2</c:v>
                </c:pt>
                <c:pt idx="3">
                  <c:v>2</c:v>
                </c:pt>
                <c:pt idx="4">
                  <c:v>5</c:v>
                </c:pt>
                <c:pt idx="5">
                  <c:v>6</c:v>
                </c:pt>
                <c:pt idx="6">
                  <c:v>0</c:v>
                </c:pt>
                <c:pt idx="7">
                  <c:v>2</c:v>
                </c:pt>
                <c:pt idx="8" formatCode="0">
                  <c:v>3</c:v>
                </c:pt>
                <c:pt idx="9">
                  <c:v>3</c:v>
                </c:pt>
                <c:pt idx="10">
                  <c:v>2</c:v>
                </c:pt>
              </c:numCache>
            </c:numRef>
          </c:val>
          <c:extLst>
            <c:ext xmlns:c16="http://schemas.microsoft.com/office/drawing/2014/chart" uri="{C3380CC4-5D6E-409C-BE32-E72D297353CC}">
              <c16:uniqueId val="{00000000-1DEC-44EF-BD7E-5C11DD843127}"/>
            </c:ext>
          </c:extLst>
        </c:ser>
        <c:ser>
          <c:idx val="1"/>
          <c:order val="1"/>
          <c:tx>
            <c:strRef>
              <c:f>Sheet2!$B$1</c:f>
              <c:strCache>
                <c:ptCount val="1"/>
                <c:pt idx="0">
                  <c:v>Green</c:v>
                </c:pt>
              </c:strCache>
            </c:strRef>
          </c:tx>
          <c:spPr>
            <a:solidFill>
              <a:schemeClr val="accent6">
                <a:lumMod val="60000"/>
                <a:lumOff val="40000"/>
              </a:schemeClr>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'DATA TABLE'!$G$3:$G$13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TABLE'!$I$3:$I$13</c:f>
              <c:numCache>
                <c:formatCode>General</c:formatCode>
                <c:ptCount val="11"/>
                <c:pt idx="0" formatCode="0">
                  <c:v>7</c:v>
                </c:pt>
                <c:pt idx="1">
                  <c:v>0</c:v>
                </c:pt>
                <c:pt idx="2">
                  <c:v>3</c:v>
                </c:pt>
                <c:pt idx="3">
                  <c:v>0</c:v>
                </c:pt>
                <c:pt idx="4">
                  <c:v>0</c:v>
                </c:pt>
                <c:pt idx="5">
                  <c:v>0</c:v>
                </c:pt>
                <c:pt idx="6">
                  <c:v>3</c:v>
                </c:pt>
                <c:pt idx="7">
                  <c:v>0</c:v>
                </c:pt>
                <c:pt idx="8">
                  <c:v>1</c:v>
                </c:pt>
                <c:pt idx="9">
                  <c:v>0</c:v>
                </c:pt>
                <c:pt idx="10">
                  <c:v>0</c:v>
                </c:pt>
              </c:numCache>
            </c:numRef>
          </c:val>
          <c:extLst>
            <c:ext xmlns:c16="http://schemas.microsoft.com/office/drawing/2014/chart" uri="{C3380CC4-5D6E-409C-BE32-E72D297353CC}">
              <c16:uniqueId val="{00000001-1DEC-44EF-BD7E-5C11DD843127}"/>
            </c:ext>
          </c:extLst>
        </c:ser>
        <c:ser>
          <c:idx val="2"/>
          <c:order val="2"/>
          <c:tx>
            <c:strRef>
              <c:f>Sheet2!$C$1</c:f>
              <c:strCache>
                <c:ptCount val="1"/>
                <c:pt idx="0">
                  <c:v>Yellow</c:v>
                </c:pt>
              </c:strCache>
            </c:strRef>
          </c:tx>
          <c:spPr>
            <a:solidFill>
              <a:schemeClr val="accent4"/>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'DATA TABLE'!$G$3:$G$13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TABLE'!$J$3:$J$13</c:f>
              <c:numCache>
                <c:formatCode>General</c:formatCode>
                <c:ptCount val="11"/>
                <c:pt idx="0" formatCode="0">
                  <c:v>2</c:v>
                </c:pt>
                <c:pt idx="1">
                  <c:v>1</c:v>
                </c:pt>
                <c:pt idx="2">
                  <c:v>0</c:v>
                </c:pt>
                <c:pt idx="3">
                  <c:v>0</c:v>
                </c:pt>
                <c:pt idx="4">
                  <c:v>0</c:v>
                </c:pt>
                <c:pt idx="5">
                  <c:v>0</c:v>
                </c:pt>
                <c:pt idx="6">
                  <c:v>0</c:v>
                </c:pt>
                <c:pt idx="7">
                  <c:v>0</c:v>
                </c:pt>
                <c:pt idx="8">
                  <c:v>1</c:v>
                </c:pt>
                <c:pt idx="9">
                  <c:v>0</c:v>
                </c:pt>
                <c:pt idx="10">
                  <c:v>0</c:v>
                </c:pt>
              </c:numCache>
            </c:numRef>
          </c:val>
          <c:extLst>
            <c:ext xmlns:c16="http://schemas.microsoft.com/office/drawing/2014/chart" uri="{C3380CC4-5D6E-409C-BE32-E72D297353CC}">
              <c16:uniqueId val="{00000002-1DEC-44EF-BD7E-5C11DD843127}"/>
            </c:ext>
          </c:extLst>
        </c:ser>
        <c:ser>
          <c:idx val="3"/>
          <c:order val="3"/>
          <c:tx>
            <c:strRef>
              <c:f>Sheet2!$D$1</c:f>
              <c:strCache>
                <c:ptCount val="1"/>
                <c:pt idx="0">
                  <c:v>Red</c:v>
                </c:pt>
              </c:strCache>
            </c:strRef>
          </c:tx>
          <c:spPr>
            <a:solidFill>
              <a:srgbClr val="C00000"/>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'DATA TABLE'!$G$3:$G$13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TABLE'!$K$3:$K$13</c:f>
              <c:numCache>
                <c:formatCode>General</c:formatCode>
                <c:ptCount val="11"/>
                <c:pt idx="0" formatCode="0">
                  <c:v>24</c:v>
                </c:pt>
                <c:pt idx="1">
                  <c:v>3</c:v>
                </c:pt>
                <c:pt idx="2">
                  <c:v>1</c:v>
                </c:pt>
                <c:pt idx="3">
                  <c:v>4</c:v>
                </c:pt>
                <c:pt idx="4">
                  <c:v>1</c:v>
                </c:pt>
                <c:pt idx="5">
                  <c:v>0</c:v>
                </c:pt>
                <c:pt idx="6">
                  <c:v>3</c:v>
                </c:pt>
                <c:pt idx="7">
                  <c:v>4</c:v>
                </c:pt>
                <c:pt idx="8">
                  <c:v>1</c:v>
                </c:pt>
                <c:pt idx="9">
                  <c:v>3</c:v>
                </c:pt>
                <c:pt idx="10">
                  <c:v>4</c:v>
                </c:pt>
              </c:numCache>
            </c:numRef>
          </c:val>
          <c:extLst>
            <c:ext xmlns:c16="http://schemas.microsoft.com/office/drawing/2014/chart" uri="{C3380CC4-5D6E-409C-BE32-E72D297353CC}">
              <c16:uniqueId val="{00000003-1DEC-44EF-BD7E-5C11DD843127}"/>
            </c:ext>
          </c:extLst>
        </c:ser>
        <c:dLbls>
          <c:showLegendKey val="0"/>
          <c:showVal val="1"/>
          <c:showCatName val="0"/>
          <c:showSerName val="0"/>
          <c:showPercent val="0"/>
          <c:showBubbleSize val="0"/>
        </c:dLbls>
        <c:gapWidth val="60"/>
        <c:shape val="box"/>
        <c:axId val="417123232"/>
        <c:axId val="417122152"/>
        <c:axId val="0"/>
      </c:bar3DChart>
      <c:catAx>
        <c:axId val="417123232"/>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n-US" sz="1000" b="1" i="0" u="none" strike="noStrike" kern="1200" baseline="0">
                <a:solidFill>
                  <a:schemeClr val="bg1"/>
                </a:solidFill>
                <a:latin typeface="+mn-lt"/>
                <a:ea typeface="+mn-ea"/>
                <a:cs typeface="+mn-cs"/>
              </a:defRPr>
            </a:pPr>
            <a:endParaRPr lang="en-NG"/>
          </a:p>
        </c:txPr>
        <c:crossAx val="417122152"/>
        <c:crosses val="autoZero"/>
        <c:auto val="1"/>
        <c:lblAlgn val="ctr"/>
        <c:lblOffset val="100"/>
        <c:noMultiLvlLbl val="0"/>
      </c:catAx>
      <c:valAx>
        <c:axId val="417122152"/>
        <c:scaling>
          <c:logBase val="10"/>
          <c:orientation val="minMax"/>
        </c:scaling>
        <c:delete val="1"/>
        <c:axPos val="b"/>
        <c:majorGridlines>
          <c:spPr>
            <a:ln w="9525" cap="flat" cmpd="sng" algn="ctr">
              <a:noFill/>
              <a:round/>
            </a:ln>
            <a:effectLst/>
          </c:spPr>
        </c:majorGridlines>
        <c:numFmt formatCode="0" sourceLinked="1"/>
        <c:majorTickMark val="out"/>
        <c:minorTickMark val="none"/>
        <c:tickLblPos val="nextTo"/>
        <c:crossAx val="417123232"/>
        <c:crosses val="autoZero"/>
        <c:crossBetween val="between"/>
      </c:valAx>
      <c:spPr>
        <a:noFill/>
        <a:ln>
          <a:noFill/>
        </a:ln>
        <a:effectLst/>
      </c:spPr>
    </c:plotArea>
    <c:legend>
      <c:legendPos val="b"/>
      <c:layout>
        <c:manualLayout>
          <c:xMode val="edge"/>
          <c:yMode val="edge"/>
          <c:x val="0.20353805774278216"/>
          <c:y val="0.93464869291338581"/>
          <c:w val="0.45436158715454683"/>
          <c:h val="6.5351307086614185E-2"/>
        </c:manualLayout>
      </c:layout>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lang="en-US" sz="1200" b="1" i="0" u="none" strike="noStrike" kern="1200" baseline="0">
              <a:solidFill>
                <a:schemeClr val="bg1"/>
              </a:solidFill>
              <a:latin typeface="Consolas" panose="020B0609020204030204" pitchFamily="49" charset="0"/>
              <a:ea typeface="+mn-ea"/>
              <a:cs typeface="+mn-cs"/>
            </a:defRPr>
          </a:pPr>
          <a:endParaRPr lang="en-NG"/>
        </a:p>
      </c:txPr>
    </c:legend>
    <c:plotVisOnly val="1"/>
    <c:dispBlanksAs val="gap"/>
    <c:showDLblsOverMax val="0"/>
  </c:chart>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w="9525" cap="flat" cmpd="sng" algn="ctr">
      <a:solidFill>
        <a:schemeClr val="tx1">
          <a:lumMod val="15000"/>
          <a:lumOff val="85000"/>
        </a:schemeClr>
      </a:solidFill>
      <a:round/>
    </a:ln>
    <a:effectLst/>
  </c:spPr>
  <c:txPr>
    <a:bodyPr/>
    <a:lstStyle/>
    <a:p>
      <a:pPr>
        <a:defRPr lang="en-US"/>
      </a:pPr>
      <a:endParaRPr lang="en-NG"/>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r>
              <a:rPr lang="en-US" sz="1800" b="1">
                <a:solidFill>
                  <a:schemeClr val="bg1"/>
                </a:solidFill>
                <a:latin typeface="Consolas" panose="020B0609020204030204" pitchFamily="49" charset="0"/>
              </a:rPr>
              <a:t>Summary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mn-lt"/>
              <a:ea typeface="+mn-ea"/>
              <a:cs typeface="+mn-cs"/>
            </a:defRPr>
          </a:pPr>
          <a:endParaRPr lang="en-NG"/>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'DATA TABLE'!$B$3</c:f>
              <c:strCache>
                <c:ptCount val="1"/>
                <c:pt idx="0">
                  <c:v>Summary</c:v>
                </c:pt>
              </c:strCache>
            </c:strRef>
          </c:tx>
          <c:dPt>
            <c:idx val="0"/>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907D-41ED-8D9F-5F24C039B7EB}"/>
              </c:ext>
            </c:extLst>
          </c:dPt>
          <c:dPt>
            <c:idx val="1"/>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907D-41ED-8D9F-5F24C039B7EB}"/>
              </c:ext>
            </c:extLst>
          </c:dPt>
          <c:dPt>
            <c:idx val="2"/>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5-907D-41ED-8D9F-5F24C039B7EB}"/>
              </c:ext>
            </c:extLst>
          </c:dPt>
          <c:dPt>
            <c:idx val="3"/>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7-907D-41ED-8D9F-5F24C039B7EB}"/>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1200" b="1" i="0" u="none" strike="noStrike" kern="1200" baseline="0">
                    <a:solidFill>
                      <a:schemeClr val="tx1"/>
                    </a:solidFill>
                    <a:latin typeface="Consolas" panose="020B0609020204030204" pitchFamily="49" charset="0"/>
                    <a:ea typeface="+mn-ea"/>
                    <a:cs typeface="+mn-cs"/>
                  </a:defRPr>
                </a:pPr>
                <a:endParaRPr lang="en-NG"/>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oundRect">
                    <a:avLst/>
                  </a:prstGeom>
                  <a:noFill/>
                  <a:ln>
                    <a:noFill/>
                  </a:ln>
                </c15:spPr>
              </c:ext>
            </c:extLst>
          </c:dLbls>
          <c:cat>
            <c:strRef>
              <c:f>Sheet2!$A$1:$D$1</c:f>
              <c:strCache>
                <c:ptCount val="4"/>
                <c:pt idx="0">
                  <c:v>Dark Green</c:v>
                </c:pt>
                <c:pt idx="1">
                  <c:v>Green</c:v>
                </c:pt>
                <c:pt idx="2">
                  <c:v>Yellow</c:v>
                </c:pt>
                <c:pt idx="3">
                  <c:v>Red</c:v>
                </c:pt>
              </c:strCache>
            </c:strRef>
          </c:cat>
          <c:val>
            <c:numRef>
              <c:f>'DATA TABLE'!$C$3:$F$3</c:f>
              <c:numCache>
                <c:formatCode>0</c:formatCode>
                <c:ptCount val="4"/>
                <c:pt idx="0">
                  <c:v>338</c:v>
                </c:pt>
                <c:pt idx="1">
                  <c:v>23</c:v>
                </c:pt>
                <c:pt idx="2">
                  <c:v>11</c:v>
                </c:pt>
                <c:pt idx="3">
                  <c:v>129</c:v>
                </c:pt>
              </c:numCache>
            </c:numRef>
          </c:val>
          <c:extLst>
            <c:ext xmlns:c16="http://schemas.microsoft.com/office/drawing/2014/chart" uri="{C3380CC4-5D6E-409C-BE32-E72D297353CC}">
              <c16:uniqueId val="{00000008-907D-41ED-8D9F-5F24C039B7EB}"/>
            </c:ext>
          </c:extLst>
        </c:ser>
        <c:ser>
          <c:idx val="1"/>
          <c:order val="1"/>
          <c:tx>
            <c:strRef>
              <c:f>'DATA TABLE'!$B$4</c:f>
              <c:strCache>
                <c:ptCount val="1"/>
                <c:pt idx="0">
                  <c:v>Initiative for Advancement of Humanity (IAH)</c:v>
                </c:pt>
              </c:strCache>
            </c:strRef>
          </c:tx>
          <c:dPt>
            <c:idx val="0"/>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A-907D-41ED-8D9F-5F24C039B7EB}"/>
              </c:ext>
            </c:extLst>
          </c:dPt>
          <c:dPt>
            <c:idx val="1"/>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C-907D-41ED-8D9F-5F24C039B7EB}"/>
              </c:ext>
            </c:extLst>
          </c:dPt>
          <c:dPt>
            <c:idx val="2"/>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E-907D-41ED-8D9F-5F24C039B7EB}"/>
              </c:ext>
            </c:extLst>
          </c:dPt>
          <c:dPt>
            <c:idx val="3"/>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10-907D-41ED-8D9F-5F24C039B7EB}"/>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tx1"/>
                    </a:solidFill>
                    <a:latin typeface="+mn-lt"/>
                    <a:ea typeface="+mn-ea"/>
                    <a:cs typeface="+mn-cs"/>
                  </a:defRPr>
                </a:pPr>
                <a:endParaRPr lang="en-NG"/>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oundRect">
                    <a:avLst/>
                  </a:prstGeom>
                  <a:noFill/>
                  <a:ln>
                    <a:noFill/>
                  </a:ln>
                </c15:spPr>
              </c:ext>
            </c:extLst>
          </c:dLbls>
          <c:cat>
            <c:strRef>
              <c:f>Sheet2!$A$1:$D$1</c:f>
              <c:strCache>
                <c:ptCount val="4"/>
                <c:pt idx="0">
                  <c:v>Dark Green</c:v>
                </c:pt>
                <c:pt idx="1">
                  <c:v>Green</c:v>
                </c:pt>
                <c:pt idx="2">
                  <c:v>Yellow</c:v>
                </c:pt>
                <c:pt idx="3">
                  <c:v>Red</c:v>
                </c:pt>
              </c:strCache>
            </c:strRef>
          </c:cat>
          <c:val>
            <c:numRef>
              <c:f>'DATA TABLE'!$C$4:$F$4</c:f>
              <c:numCache>
                <c:formatCode>0</c:formatCode>
                <c:ptCount val="4"/>
                <c:pt idx="0">
                  <c:v>35</c:v>
                </c:pt>
                <c:pt idx="1">
                  <c:v>2</c:v>
                </c:pt>
                <c:pt idx="2">
                  <c:v>3</c:v>
                </c:pt>
                <c:pt idx="3">
                  <c:v>10</c:v>
                </c:pt>
              </c:numCache>
            </c:numRef>
          </c:val>
          <c:extLst>
            <c:ext xmlns:c16="http://schemas.microsoft.com/office/drawing/2014/chart" uri="{C3380CC4-5D6E-409C-BE32-E72D297353CC}">
              <c16:uniqueId val="{00000011-907D-41ED-8D9F-5F24C039B7EB}"/>
            </c:ext>
          </c:extLst>
        </c:ser>
        <c:ser>
          <c:idx val="2"/>
          <c:order val="2"/>
          <c:tx>
            <c:strRef>
              <c:f>'DATA TABLE'!$B$5</c:f>
              <c:strCache>
                <c:ptCount val="1"/>
                <c:pt idx="0">
                  <c:v>KPIF Obio-Akpor KP OSS</c:v>
                </c:pt>
              </c:strCache>
            </c:strRef>
          </c:tx>
          <c:dPt>
            <c:idx val="0"/>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907D-41ED-8D9F-5F24C039B7EB}"/>
              </c:ext>
            </c:extLst>
          </c:dPt>
          <c:dPt>
            <c:idx val="1"/>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907D-41ED-8D9F-5F24C039B7EB}"/>
              </c:ext>
            </c:extLst>
          </c:dPt>
          <c:dPt>
            <c:idx val="2"/>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7-907D-41ED-8D9F-5F24C039B7EB}"/>
              </c:ext>
            </c:extLst>
          </c:dPt>
          <c:dPt>
            <c:idx val="3"/>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19-907D-41ED-8D9F-5F24C039B7EB}"/>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NG"/>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Sheet2!$A$1:$D$1</c:f>
              <c:strCache>
                <c:ptCount val="4"/>
                <c:pt idx="0">
                  <c:v>Dark Green</c:v>
                </c:pt>
                <c:pt idx="1">
                  <c:v>Green</c:v>
                </c:pt>
                <c:pt idx="2">
                  <c:v>Yellow</c:v>
                </c:pt>
                <c:pt idx="3">
                  <c:v>Red</c:v>
                </c:pt>
              </c:strCache>
            </c:strRef>
          </c:cat>
          <c:val>
            <c:numRef>
              <c:f>'DATA TABLE'!$C$5:$F$5</c:f>
              <c:numCache>
                <c:formatCode>0</c:formatCode>
                <c:ptCount val="4"/>
                <c:pt idx="0">
                  <c:v>38</c:v>
                </c:pt>
                <c:pt idx="1">
                  <c:v>4</c:v>
                </c:pt>
                <c:pt idx="2">
                  <c:v>0</c:v>
                </c:pt>
                <c:pt idx="3">
                  <c:v>9</c:v>
                </c:pt>
              </c:numCache>
            </c:numRef>
          </c:val>
          <c:extLst>
            <c:ext xmlns:c16="http://schemas.microsoft.com/office/drawing/2014/chart" uri="{C3380CC4-5D6E-409C-BE32-E72D297353CC}">
              <c16:uniqueId val="{0000001A-907D-41ED-8D9F-5F24C039B7EB}"/>
            </c:ext>
          </c:extLst>
        </c:ser>
        <c:ser>
          <c:idx val="3"/>
          <c:order val="3"/>
          <c:tx>
            <c:strRef>
              <c:f>'DATA TABLE'!$B$6</c:f>
              <c:strCache>
                <c:ptCount val="1"/>
                <c:pt idx="0">
                  <c:v>Ahoada General Hospital</c:v>
                </c:pt>
              </c:strCache>
            </c:strRef>
          </c:tx>
          <c:dPt>
            <c:idx val="0"/>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C-907D-41ED-8D9F-5F24C039B7EB}"/>
              </c:ext>
            </c:extLst>
          </c:dPt>
          <c:dPt>
            <c:idx val="1"/>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E-907D-41ED-8D9F-5F24C039B7EB}"/>
              </c:ext>
            </c:extLst>
          </c:dPt>
          <c:dPt>
            <c:idx val="2"/>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20-907D-41ED-8D9F-5F24C039B7EB}"/>
              </c:ext>
            </c:extLst>
          </c:dPt>
          <c:dPt>
            <c:idx val="3"/>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22-907D-41ED-8D9F-5F24C039B7EB}"/>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NG"/>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Sheet2!$A$1:$D$1</c:f>
              <c:strCache>
                <c:ptCount val="4"/>
                <c:pt idx="0">
                  <c:v>Dark Green</c:v>
                </c:pt>
                <c:pt idx="1">
                  <c:v>Green</c:v>
                </c:pt>
                <c:pt idx="2">
                  <c:v>Yellow</c:v>
                </c:pt>
                <c:pt idx="3">
                  <c:v>Red</c:v>
                </c:pt>
              </c:strCache>
            </c:strRef>
          </c:cat>
          <c:val>
            <c:numRef>
              <c:f>'DATA TABLE'!$C$6:$F$6</c:f>
              <c:numCache>
                <c:formatCode>0</c:formatCode>
                <c:ptCount val="4"/>
                <c:pt idx="0">
                  <c:v>34</c:v>
                </c:pt>
                <c:pt idx="1">
                  <c:v>0</c:v>
                </c:pt>
                <c:pt idx="2">
                  <c:v>1</c:v>
                </c:pt>
                <c:pt idx="3">
                  <c:v>15</c:v>
                </c:pt>
              </c:numCache>
            </c:numRef>
          </c:val>
          <c:extLst>
            <c:ext xmlns:c16="http://schemas.microsoft.com/office/drawing/2014/chart" uri="{C3380CC4-5D6E-409C-BE32-E72D297353CC}">
              <c16:uniqueId val="{00000023-907D-41ED-8D9F-5F24C039B7EB}"/>
            </c:ext>
          </c:extLst>
        </c:ser>
        <c:ser>
          <c:idx val="4"/>
          <c:order val="4"/>
          <c:tx>
            <c:strRef>
              <c:f>'DATA TABLE'!$B$7</c:f>
              <c:strCache>
                <c:ptCount val="1"/>
                <c:pt idx="0">
                  <c:v>University of Portharcourt Teaching Hospital</c:v>
                </c:pt>
              </c:strCache>
            </c:strRef>
          </c:tx>
          <c:dPt>
            <c:idx val="0"/>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5-907D-41ED-8D9F-5F24C039B7EB}"/>
              </c:ext>
            </c:extLst>
          </c:dPt>
          <c:dPt>
            <c:idx val="1"/>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7-907D-41ED-8D9F-5F24C039B7EB}"/>
              </c:ext>
            </c:extLst>
          </c:dPt>
          <c:dPt>
            <c:idx val="2"/>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29-907D-41ED-8D9F-5F24C039B7EB}"/>
              </c:ext>
            </c:extLst>
          </c:dPt>
          <c:dPt>
            <c:idx val="3"/>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2B-907D-41ED-8D9F-5F24C039B7EB}"/>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NG"/>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Sheet2!$A$1:$D$1</c:f>
              <c:strCache>
                <c:ptCount val="4"/>
                <c:pt idx="0">
                  <c:v>Dark Green</c:v>
                </c:pt>
                <c:pt idx="1">
                  <c:v>Green</c:v>
                </c:pt>
                <c:pt idx="2">
                  <c:v>Yellow</c:v>
                </c:pt>
                <c:pt idx="3">
                  <c:v>Red</c:v>
                </c:pt>
              </c:strCache>
            </c:strRef>
          </c:cat>
          <c:val>
            <c:numRef>
              <c:f>'DATA TABLE'!$C$7:$F$7</c:f>
              <c:numCache>
                <c:formatCode>0</c:formatCode>
                <c:ptCount val="4"/>
                <c:pt idx="0">
                  <c:v>35</c:v>
                </c:pt>
                <c:pt idx="1">
                  <c:v>1</c:v>
                </c:pt>
                <c:pt idx="2">
                  <c:v>0</c:v>
                </c:pt>
                <c:pt idx="3">
                  <c:v>14</c:v>
                </c:pt>
              </c:numCache>
            </c:numRef>
          </c:val>
          <c:extLst>
            <c:ext xmlns:c16="http://schemas.microsoft.com/office/drawing/2014/chart" uri="{C3380CC4-5D6E-409C-BE32-E72D297353CC}">
              <c16:uniqueId val="{0000002C-907D-41ED-8D9F-5F24C039B7EB}"/>
            </c:ext>
          </c:extLst>
        </c:ser>
        <c:ser>
          <c:idx val="5"/>
          <c:order val="5"/>
          <c:tx>
            <c:strRef>
              <c:f>'DATA TABLE'!$B$8</c:f>
              <c:strCache>
                <c:ptCount val="1"/>
                <c:pt idx="0">
                  <c:v>Braithwaite Memorial Specialist Hospital</c:v>
                </c:pt>
              </c:strCache>
            </c:strRef>
          </c:tx>
          <c:dPt>
            <c:idx val="0"/>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E-907D-41ED-8D9F-5F24C039B7EB}"/>
              </c:ext>
            </c:extLst>
          </c:dPt>
          <c:dPt>
            <c:idx val="1"/>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0-907D-41ED-8D9F-5F24C039B7EB}"/>
              </c:ext>
            </c:extLst>
          </c:dPt>
          <c:dPt>
            <c:idx val="2"/>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32-907D-41ED-8D9F-5F24C039B7EB}"/>
              </c:ext>
            </c:extLst>
          </c:dPt>
          <c:dPt>
            <c:idx val="3"/>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34-907D-41ED-8D9F-5F24C039B7EB}"/>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1" i="0" u="none" strike="noStrike" kern="1200" baseline="0">
                    <a:solidFill>
                      <a:schemeClr val="tx1"/>
                    </a:solidFill>
                    <a:latin typeface="+mn-lt"/>
                    <a:ea typeface="+mn-ea"/>
                    <a:cs typeface="+mn-cs"/>
                  </a:defRPr>
                </a:pPr>
                <a:endParaRPr lang="en-NG"/>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oundRect">
                    <a:avLst/>
                  </a:prstGeom>
                  <a:noFill/>
                  <a:ln>
                    <a:noFill/>
                  </a:ln>
                </c15:spPr>
              </c:ext>
            </c:extLst>
          </c:dLbls>
          <c:cat>
            <c:strRef>
              <c:f>Sheet2!$A$1:$D$1</c:f>
              <c:strCache>
                <c:ptCount val="4"/>
                <c:pt idx="0">
                  <c:v>Dark Green</c:v>
                </c:pt>
                <c:pt idx="1">
                  <c:v>Green</c:v>
                </c:pt>
                <c:pt idx="2">
                  <c:v>Yellow</c:v>
                </c:pt>
                <c:pt idx="3">
                  <c:v>Red</c:v>
                </c:pt>
              </c:strCache>
            </c:strRef>
          </c:cat>
          <c:val>
            <c:numRef>
              <c:f>'DATA TABLE'!$C$8:$F$8</c:f>
              <c:numCache>
                <c:formatCode>0</c:formatCode>
                <c:ptCount val="4"/>
                <c:pt idx="0">
                  <c:v>44</c:v>
                </c:pt>
                <c:pt idx="1">
                  <c:v>3</c:v>
                </c:pt>
                <c:pt idx="2">
                  <c:v>1</c:v>
                </c:pt>
                <c:pt idx="3">
                  <c:v>2</c:v>
                </c:pt>
              </c:numCache>
            </c:numRef>
          </c:val>
          <c:extLst>
            <c:ext xmlns:c16="http://schemas.microsoft.com/office/drawing/2014/chart" uri="{C3380CC4-5D6E-409C-BE32-E72D297353CC}">
              <c16:uniqueId val="{00000035-907D-41ED-8D9F-5F24C039B7EB}"/>
            </c:ext>
          </c:extLst>
        </c:ser>
        <c:ser>
          <c:idx val="6"/>
          <c:order val="6"/>
          <c:tx>
            <c:strRef>
              <c:f>'DATA TABLE'!$B$9</c:f>
              <c:strCache>
                <c:ptCount val="1"/>
                <c:pt idx="0">
                  <c:v>Omoku General Hospital</c:v>
                </c:pt>
              </c:strCache>
            </c:strRef>
          </c:tx>
          <c:dPt>
            <c:idx val="0"/>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7-907D-41ED-8D9F-5F24C039B7EB}"/>
              </c:ext>
            </c:extLst>
          </c:dPt>
          <c:dPt>
            <c:idx val="1"/>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9-907D-41ED-8D9F-5F24C039B7EB}"/>
              </c:ext>
            </c:extLst>
          </c:dPt>
          <c:dPt>
            <c:idx val="2"/>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3B-907D-41ED-8D9F-5F24C039B7EB}"/>
              </c:ext>
            </c:extLst>
          </c:dPt>
          <c:dPt>
            <c:idx val="3"/>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3D-907D-41ED-8D9F-5F24C039B7EB}"/>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NG"/>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Sheet2!$A$1:$D$1</c:f>
              <c:strCache>
                <c:ptCount val="4"/>
                <c:pt idx="0">
                  <c:v>Dark Green</c:v>
                </c:pt>
                <c:pt idx="1">
                  <c:v>Green</c:v>
                </c:pt>
                <c:pt idx="2">
                  <c:v>Yellow</c:v>
                </c:pt>
                <c:pt idx="3">
                  <c:v>Red</c:v>
                </c:pt>
              </c:strCache>
            </c:strRef>
          </c:cat>
          <c:val>
            <c:numRef>
              <c:f>'DATA TABLE'!$C$9:$F$9</c:f>
              <c:numCache>
                <c:formatCode>0</c:formatCode>
                <c:ptCount val="4"/>
                <c:pt idx="0">
                  <c:v>29</c:v>
                </c:pt>
                <c:pt idx="1">
                  <c:v>7</c:v>
                </c:pt>
                <c:pt idx="2">
                  <c:v>1</c:v>
                </c:pt>
                <c:pt idx="3">
                  <c:v>13</c:v>
                </c:pt>
              </c:numCache>
            </c:numRef>
          </c:val>
          <c:extLst>
            <c:ext xmlns:c16="http://schemas.microsoft.com/office/drawing/2014/chart" uri="{C3380CC4-5D6E-409C-BE32-E72D297353CC}">
              <c16:uniqueId val="{0000003E-907D-41ED-8D9F-5F24C039B7EB}"/>
            </c:ext>
          </c:extLst>
        </c:ser>
        <c:ser>
          <c:idx val="7"/>
          <c:order val="7"/>
          <c:tx>
            <c:strRef>
              <c:f>'DATA TABLE'!$B$10</c:f>
              <c:strCache>
                <c:ptCount val="1"/>
                <c:pt idx="0">
                  <c:v>Okirika General Hospital</c:v>
                </c:pt>
              </c:strCache>
            </c:strRef>
          </c:tx>
          <c:dPt>
            <c:idx val="0"/>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0-907D-41ED-8D9F-5F24C039B7EB}"/>
              </c:ext>
            </c:extLst>
          </c:dPt>
          <c:dPt>
            <c:idx val="1"/>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2-907D-41ED-8D9F-5F24C039B7EB}"/>
              </c:ext>
            </c:extLst>
          </c:dPt>
          <c:dPt>
            <c:idx val="2"/>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44-907D-41ED-8D9F-5F24C039B7EB}"/>
              </c:ext>
            </c:extLst>
          </c:dPt>
          <c:dPt>
            <c:idx val="3"/>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46-907D-41ED-8D9F-5F24C039B7EB}"/>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NG"/>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Sheet2!$A$1:$D$1</c:f>
              <c:strCache>
                <c:ptCount val="4"/>
                <c:pt idx="0">
                  <c:v>Dark Green</c:v>
                </c:pt>
                <c:pt idx="1">
                  <c:v>Green</c:v>
                </c:pt>
                <c:pt idx="2">
                  <c:v>Yellow</c:v>
                </c:pt>
                <c:pt idx="3">
                  <c:v>Red</c:v>
                </c:pt>
              </c:strCache>
            </c:strRef>
          </c:cat>
          <c:val>
            <c:numRef>
              <c:f>'DATA TABLE'!$C$10:$F$10</c:f>
              <c:numCache>
                <c:formatCode>0</c:formatCode>
                <c:ptCount val="4"/>
                <c:pt idx="0">
                  <c:v>27</c:v>
                </c:pt>
                <c:pt idx="1">
                  <c:v>1</c:v>
                </c:pt>
                <c:pt idx="2">
                  <c:v>1</c:v>
                </c:pt>
                <c:pt idx="3">
                  <c:v>21</c:v>
                </c:pt>
              </c:numCache>
            </c:numRef>
          </c:val>
          <c:extLst>
            <c:ext xmlns:c16="http://schemas.microsoft.com/office/drawing/2014/chart" uri="{C3380CC4-5D6E-409C-BE32-E72D297353CC}">
              <c16:uniqueId val="{00000047-907D-41ED-8D9F-5F24C039B7EB}"/>
            </c:ext>
          </c:extLst>
        </c:ser>
        <c:ser>
          <c:idx val="8"/>
          <c:order val="8"/>
          <c:tx>
            <c:strRef>
              <c:f>'DATA TABLE'!$B$11</c:f>
              <c:strCache>
                <c:ptCount val="1"/>
                <c:pt idx="0">
                  <c:v>Bodo General Hospital</c:v>
                </c:pt>
              </c:strCache>
            </c:strRef>
          </c:tx>
          <c:dPt>
            <c:idx val="0"/>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9-907D-41ED-8D9F-5F24C039B7EB}"/>
              </c:ext>
            </c:extLst>
          </c:dPt>
          <c:dPt>
            <c:idx val="1"/>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B-907D-41ED-8D9F-5F24C039B7EB}"/>
              </c:ext>
            </c:extLst>
          </c:dPt>
          <c:dPt>
            <c:idx val="2"/>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4D-907D-41ED-8D9F-5F24C039B7EB}"/>
              </c:ext>
            </c:extLst>
          </c:dPt>
          <c:dPt>
            <c:idx val="3"/>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4F-907D-41ED-8D9F-5F24C039B7EB}"/>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NG"/>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Sheet2!$A$1:$D$1</c:f>
              <c:strCache>
                <c:ptCount val="4"/>
                <c:pt idx="0">
                  <c:v>Dark Green</c:v>
                </c:pt>
                <c:pt idx="1">
                  <c:v>Green</c:v>
                </c:pt>
                <c:pt idx="2">
                  <c:v>Yellow</c:v>
                </c:pt>
                <c:pt idx="3">
                  <c:v>Red</c:v>
                </c:pt>
              </c:strCache>
            </c:strRef>
          </c:cat>
          <c:val>
            <c:numRef>
              <c:f>'DATA TABLE'!$C$11:$F$11</c:f>
              <c:numCache>
                <c:formatCode>0</c:formatCode>
                <c:ptCount val="4"/>
                <c:pt idx="0">
                  <c:v>25</c:v>
                </c:pt>
                <c:pt idx="1">
                  <c:v>2</c:v>
                </c:pt>
                <c:pt idx="2">
                  <c:v>1</c:v>
                </c:pt>
                <c:pt idx="3">
                  <c:v>22</c:v>
                </c:pt>
              </c:numCache>
            </c:numRef>
          </c:val>
          <c:extLst>
            <c:ext xmlns:c16="http://schemas.microsoft.com/office/drawing/2014/chart" uri="{C3380CC4-5D6E-409C-BE32-E72D297353CC}">
              <c16:uniqueId val="{00000050-907D-41ED-8D9F-5F24C039B7EB}"/>
            </c:ext>
          </c:extLst>
        </c:ser>
        <c:ser>
          <c:idx val="9"/>
          <c:order val="9"/>
          <c:tx>
            <c:strRef>
              <c:f>'DATA TABLE'!$B$12</c:f>
              <c:strCache>
                <c:ptCount val="1"/>
                <c:pt idx="0">
                  <c:v>Bori General Hospital</c:v>
                </c:pt>
              </c:strCache>
            </c:strRef>
          </c:tx>
          <c:dPt>
            <c:idx val="0"/>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52-907D-41ED-8D9F-5F24C039B7EB}"/>
              </c:ext>
            </c:extLst>
          </c:dPt>
          <c:dPt>
            <c:idx val="1"/>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54-907D-41ED-8D9F-5F24C039B7EB}"/>
              </c:ext>
            </c:extLst>
          </c:dPt>
          <c:dPt>
            <c:idx val="2"/>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56-907D-41ED-8D9F-5F24C039B7EB}"/>
              </c:ext>
            </c:extLst>
          </c:dPt>
          <c:dPt>
            <c:idx val="3"/>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58-907D-41ED-8D9F-5F24C039B7EB}"/>
              </c:ext>
            </c:extLst>
          </c:dPt>
          <c:dLbls>
            <c:dLbl>
              <c:idx val="0"/>
              <c:dLblPos val="bestFit"/>
              <c:showLegendKey val="0"/>
              <c:showVal val="1"/>
              <c:showCatName val="0"/>
              <c:showSerName val="0"/>
              <c:showPercent val="1"/>
              <c:showBubbleSize val="0"/>
              <c:extLst>
                <c:ext xmlns:c15="http://schemas.microsoft.com/office/drawing/2012/chart" uri="{CE6537A1-D6FC-4f65-9D91-7224C49458BB}">
                  <c15:layout>
                    <c:manualLayout>
                      <c:w val="4.8685261959356803E-2"/>
                      <c:h val="8.8769437665520881E-2"/>
                    </c:manualLayout>
                  </c15:layout>
                </c:ext>
                <c:ext xmlns:c16="http://schemas.microsoft.com/office/drawing/2014/chart" uri="{C3380CC4-5D6E-409C-BE32-E72D297353CC}">
                  <c16:uniqueId val="{00000052-907D-41ED-8D9F-5F24C039B7EB}"/>
                </c:ext>
              </c:extLst>
            </c:dLbl>
            <c:dLbl>
              <c:idx val="1"/>
              <c:dLblPos val="bestFit"/>
              <c:showLegendKey val="0"/>
              <c:showVal val="1"/>
              <c:showCatName val="0"/>
              <c:showSerName val="0"/>
              <c:showPercent val="1"/>
              <c:showBubbleSize val="0"/>
              <c:extLst>
                <c:ext xmlns:c15="http://schemas.microsoft.com/office/drawing/2012/chart" uri="{CE6537A1-D6FC-4f65-9D91-7224C49458BB}">
                  <c15:layout>
                    <c:manualLayout>
                      <c:w val="5.3408820375519341E-2"/>
                      <c:h val="0.10908177314426688"/>
                    </c:manualLayout>
                  </c15:layout>
                </c:ext>
                <c:ext xmlns:c16="http://schemas.microsoft.com/office/drawing/2014/chart" uri="{C3380CC4-5D6E-409C-BE32-E72D297353CC}">
                  <c16:uniqueId val="{00000054-907D-41ED-8D9F-5F24C039B7EB}"/>
                </c:ext>
              </c:extLst>
            </c:dLbl>
            <c:dLbl>
              <c:idx val="2"/>
              <c:layout>
                <c:manualLayout>
                  <c:x val="-4.6198829700246618E-3"/>
                  <c:y val="-0.18710953067042702"/>
                </c:manualLayout>
              </c:layout>
              <c:dLblPos val="bestFit"/>
              <c:showLegendKey val="0"/>
              <c:showVal val="1"/>
              <c:showCatName val="0"/>
              <c:showSerName val="0"/>
              <c:showPercent val="1"/>
              <c:showBubbleSize val="0"/>
              <c:extLst>
                <c:ext xmlns:c15="http://schemas.microsoft.com/office/drawing/2012/chart" uri="{CE6537A1-D6FC-4f65-9D91-7224C49458BB}">
                  <c15:layout>
                    <c:manualLayout>
                      <c:w val="5.2382170733452235E-2"/>
                      <c:h val="0.11246716239072455"/>
                    </c:manualLayout>
                  </c15:layout>
                </c:ext>
                <c:ext xmlns:c16="http://schemas.microsoft.com/office/drawing/2014/chart" uri="{C3380CC4-5D6E-409C-BE32-E72D297353CC}">
                  <c16:uniqueId val="{00000056-907D-41ED-8D9F-5F24C039B7EB}"/>
                </c:ext>
              </c:extLst>
            </c:dLbl>
            <c:dLbl>
              <c:idx val="3"/>
              <c:dLblPos val="bestFit"/>
              <c:showLegendKey val="0"/>
              <c:showVal val="1"/>
              <c:showCatName val="0"/>
              <c:showSerName val="0"/>
              <c:showPercent val="1"/>
              <c:showBubbleSize val="0"/>
              <c:extLst>
                <c:ext xmlns:c15="http://schemas.microsoft.com/office/drawing/2012/chart" uri="{CE6537A1-D6FC-4f65-9D91-7224C49458BB}">
                  <c15:layout>
                    <c:manualLayout>
                      <c:w val="4.9711911601423887E-2"/>
                      <c:h val="8.5384048419063205E-2"/>
                    </c:manualLayout>
                  </c15:layout>
                </c:ext>
                <c:ext xmlns:c16="http://schemas.microsoft.com/office/drawing/2014/chart" uri="{C3380CC4-5D6E-409C-BE32-E72D297353CC}">
                  <c16:uniqueId val="{00000058-907D-41ED-8D9F-5F24C039B7EB}"/>
                </c:ext>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1200" b="1" i="0" u="none" strike="noStrike" kern="1200" baseline="0">
                    <a:solidFill>
                      <a:schemeClr val="tx1"/>
                    </a:solidFill>
                    <a:latin typeface="+mn-lt"/>
                    <a:ea typeface="+mn-ea"/>
                    <a:cs typeface="+mn-cs"/>
                  </a:defRPr>
                </a:pPr>
                <a:endParaRPr lang="en-NG"/>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oundRect">
                    <a:avLst/>
                  </a:prstGeom>
                  <a:noFill/>
                  <a:ln>
                    <a:noFill/>
                  </a:ln>
                </c15:spPr>
              </c:ext>
            </c:extLst>
          </c:dLbls>
          <c:cat>
            <c:strRef>
              <c:f>Sheet2!$A$1:$D$1</c:f>
              <c:strCache>
                <c:ptCount val="4"/>
                <c:pt idx="0">
                  <c:v>Dark Green</c:v>
                </c:pt>
                <c:pt idx="1">
                  <c:v>Green</c:v>
                </c:pt>
                <c:pt idx="2">
                  <c:v>Yellow</c:v>
                </c:pt>
                <c:pt idx="3">
                  <c:v>Red</c:v>
                </c:pt>
              </c:strCache>
            </c:strRef>
          </c:cat>
          <c:val>
            <c:numRef>
              <c:f>'DATA TABLE'!$C$12:$F$12</c:f>
              <c:numCache>
                <c:formatCode>0</c:formatCode>
                <c:ptCount val="4"/>
                <c:pt idx="0">
                  <c:v>39</c:v>
                </c:pt>
                <c:pt idx="1">
                  <c:v>1</c:v>
                </c:pt>
                <c:pt idx="2">
                  <c:v>3</c:v>
                </c:pt>
                <c:pt idx="3">
                  <c:v>7</c:v>
                </c:pt>
              </c:numCache>
            </c:numRef>
          </c:val>
          <c:extLst>
            <c:ext xmlns:c16="http://schemas.microsoft.com/office/drawing/2014/chart" uri="{C3380CC4-5D6E-409C-BE32-E72D297353CC}">
              <c16:uniqueId val="{00000059-907D-41ED-8D9F-5F24C039B7EB}"/>
            </c:ext>
          </c:extLst>
        </c:ser>
        <c:ser>
          <c:idx val="10"/>
          <c:order val="10"/>
          <c:tx>
            <c:strRef>
              <c:f>'DATA TABLE'!$B$13</c:f>
              <c:strCache>
                <c:ptCount val="1"/>
                <c:pt idx="0">
                  <c:v>Isiokpo General Hospital</c:v>
                </c:pt>
              </c:strCache>
            </c:strRef>
          </c:tx>
          <c:dPt>
            <c:idx val="0"/>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5B-907D-41ED-8D9F-5F24C039B7EB}"/>
              </c:ext>
            </c:extLst>
          </c:dPt>
          <c:dPt>
            <c:idx val="1"/>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5D-907D-41ED-8D9F-5F24C039B7EB}"/>
              </c:ext>
            </c:extLst>
          </c:dPt>
          <c:dPt>
            <c:idx val="2"/>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5F-907D-41ED-8D9F-5F24C039B7EB}"/>
              </c:ext>
            </c:extLst>
          </c:dPt>
          <c:dPt>
            <c:idx val="3"/>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61-907D-41ED-8D9F-5F24C039B7EB}"/>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1" i="0" u="none" strike="noStrike" kern="1200" baseline="0">
                    <a:solidFill>
                      <a:schemeClr val="tx1"/>
                    </a:solidFill>
                    <a:latin typeface="+mn-lt"/>
                    <a:ea typeface="+mn-ea"/>
                    <a:cs typeface="+mn-cs"/>
                  </a:defRPr>
                </a:pPr>
                <a:endParaRPr lang="en-NG"/>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oundRect">
                    <a:avLst/>
                  </a:prstGeom>
                  <a:noFill/>
                  <a:ln>
                    <a:noFill/>
                  </a:ln>
                </c15:spPr>
              </c:ext>
            </c:extLst>
          </c:dLbls>
          <c:cat>
            <c:strRef>
              <c:f>Sheet2!$A$1:$D$1</c:f>
              <c:strCache>
                <c:ptCount val="4"/>
                <c:pt idx="0">
                  <c:v>Dark Green</c:v>
                </c:pt>
                <c:pt idx="1">
                  <c:v>Green</c:v>
                </c:pt>
                <c:pt idx="2">
                  <c:v>Yellow</c:v>
                </c:pt>
                <c:pt idx="3">
                  <c:v>Red</c:v>
                </c:pt>
              </c:strCache>
            </c:strRef>
          </c:cat>
          <c:val>
            <c:numRef>
              <c:f>'DATA TABLE'!$C$13:$F$13</c:f>
              <c:numCache>
                <c:formatCode>0</c:formatCode>
                <c:ptCount val="4"/>
                <c:pt idx="0">
                  <c:v>32</c:v>
                </c:pt>
                <c:pt idx="1">
                  <c:v>2</c:v>
                </c:pt>
                <c:pt idx="2">
                  <c:v>0</c:v>
                </c:pt>
                <c:pt idx="3">
                  <c:v>16</c:v>
                </c:pt>
              </c:numCache>
            </c:numRef>
          </c:val>
          <c:extLst>
            <c:ext xmlns:c16="http://schemas.microsoft.com/office/drawing/2014/chart" uri="{C3380CC4-5D6E-409C-BE32-E72D297353CC}">
              <c16:uniqueId val="{00000062-907D-41ED-8D9F-5F24C039B7EB}"/>
            </c:ext>
          </c:extLst>
        </c:ser>
        <c:ser>
          <c:idx val="11"/>
          <c:order val="11"/>
          <c:tx>
            <c:strRef>
              <c:f>'DATA TABLE'!#REF!</c:f>
              <c:strCache>
                <c:ptCount val="1"/>
                <c:pt idx="0">
                  <c:v>#REF!</c:v>
                </c:pt>
              </c:strCache>
            </c:strRef>
          </c:tx>
          <c:dPt>
            <c:idx val="0"/>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64-907D-41ED-8D9F-5F24C039B7EB}"/>
              </c:ext>
            </c:extLst>
          </c:dPt>
          <c:dPt>
            <c:idx val="1"/>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66-907D-41ED-8D9F-5F24C039B7EB}"/>
              </c:ext>
            </c:extLst>
          </c:dPt>
          <c:dPt>
            <c:idx val="2"/>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68-907D-41ED-8D9F-5F24C039B7EB}"/>
              </c:ext>
            </c:extLst>
          </c:dPt>
          <c:dPt>
            <c:idx val="3"/>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6A-907D-41ED-8D9F-5F24C039B7EB}"/>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NG"/>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Sheet2!$A$1:$D$1</c:f>
              <c:strCache>
                <c:ptCount val="4"/>
                <c:pt idx="0">
                  <c:v>Dark Green</c:v>
                </c:pt>
                <c:pt idx="1">
                  <c:v>Green</c:v>
                </c:pt>
                <c:pt idx="2">
                  <c:v>Yellow</c:v>
                </c:pt>
                <c:pt idx="3">
                  <c:v>Red</c:v>
                </c:pt>
              </c:strCache>
            </c:strRef>
          </c:cat>
          <c:val>
            <c:numRef>
              <c:f>'DATA TABLE'!#REF!</c:f>
              <c:numCache>
                <c:formatCode>General</c:formatCode>
                <c:ptCount val="1"/>
                <c:pt idx="0">
                  <c:v>1</c:v>
                </c:pt>
              </c:numCache>
            </c:numRef>
          </c:val>
          <c:extLst>
            <c:ext xmlns:c16="http://schemas.microsoft.com/office/drawing/2014/chart" uri="{C3380CC4-5D6E-409C-BE32-E72D297353CC}">
              <c16:uniqueId val="{0000006B-907D-41ED-8D9F-5F24C039B7EB}"/>
            </c:ext>
          </c:extLst>
        </c:ser>
        <c:ser>
          <c:idx val="12"/>
          <c:order val="12"/>
          <c:tx>
            <c:strRef>
              <c:f>'DATA TABLE'!#REF!</c:f>
              <c:strCache>
                <c:ptCount val="1"/>
                <c:pt idx="0">
                  <c:v>#REF!</c:v>
                </c:pt>
              </c:strCache>
            </c:strRef>
          </c:tx>
          <c:dPt>
            <c:idx val="0"/>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6D-907D-41ED-8D9F-5F24C039B7EB}"/>
              </c:ext>
            </c:extLst>
          </c:dPt>
          <c:dPt>
            <c:idx val="1"/>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6F-907D-41ED-8D9F-5F24C039B7EB}"/>
              </c:ext>
            </c:extLst>
          </c:dPt>
          <c:dPt>
            <c:idx val="2"/>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71-907D-41ED-8D9F-5F24C039B7EB}"/>
              </c:ext>
            </c:extLst>
          </c:dPt>
          <c:dPt>
            <c:idx val="3"/>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73-907D-41ED-8D9F-5F24C039B7EB}"/>
              </c:ext>
            </c:extLst>
          </c:dPt>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1" i="0" u="none" strike="noStrike" kern="1200" baseline="0">
                    <a:solidFill>
                      <a:schemeClr val="tx1"/>
                    </a:solidFill>
                    <a:latin typeface="+mn-lt"/>
                    <a:ea typeface="+mn-ea"/>
                    <a:cs typeface="+mn-cs"/>
                  </a:defRPr>
                </a:pPr>
                <a:endParaRPr lang="en-NG"/>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oundRect">
                    <a:avLst/>
                  </a:prstGeom>
                  <a:noFill/>
                  <a:ln>
                    <a:noFill/>
                  </a:ln>
                </c15:spPr>
              </c:ext>
            </c:extLst>
          </c:dLbls>
          <c:cat>
            <c:strRef>
              <c:f>Sheet2!$A$1:$D$1</c:f>
              <c:strCache>
                <c:ptCount val="4"/>
                <c:pt idx="0">
                  <c:v>Dark Green</c:v>
                </c:pt>
                <c:pt idx="1">
                  <c:v>Green</c:v>
                </c:pt>
                <c:pt idx="2">
                  <c:v>Yellow</c:v>
                </c:pt>
                <c:pt idx="3">
                  <c:v>Red</c:v>
                </c:pt>
              </c:strCache>
            </c:strRef>
          </c:cat>
          <c:val>
            <c:numRef>
              <c:f>'DATA TABLE'!#REF!</c:f>
              <c:numCache>
                <c:formatCode>General</c:formatCode>
                <c:ptCount val="1"/>
                <c:pt idx="0">
                  <c:v>1</c:v>
                </c:pt>
              </c:numCache>
            </c:numRef>
          </c:val>
          <c:extLst>
            <c:ext xmlns:c16="http://schemas.microsoft.com/office/drawing/2014/chart" uri="{C3380CC4-5D6E-409C-BE32-E72D297353CC}">
              <c16:uniqueId val="{00000074-907D-41ED-8D9F-5F24C039B7E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n-NG"/>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tileRect/>
    </a:gradFill>
    <a:ln w="9525" cap="flat" cmpd="sng" algn="ctr">
      <a:solidFill>
        <a:schemeClr val="tx1">
          <a:lumMod val="15000"/>
          <a:lumOff val="85000"/>
        </a:schemeClr>
      </a:solidFill>
      <a:round/>
    </a:ln>
    <a:effectLst/>
  </c:spPr>
  <c:txPr>
    <a:bodyPr/>
    <a:lstStyle/>
    <a:p>
      <a:pPr>
        <a:defRPr/>
      </a:pPr>
      <a:endParaRPr lang="en-NG"/>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kern="1200" spc="0" baseline="0">
                <a:solidFill>
                  <a:schemeClr val="bg1"/>
                </a:solidFill>
              </a:rPr>
              <a:t>QS 6: Data promptly entered for DART models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NG"/>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w="25400">
          <a:noFill/>
        </a:ln>
        <a:effectLst/>
        <a:sp3d/>
      </c:spPr>
    </c:backWall>
    <c:plotArea>
      <c:layout>
        <c:manualLayout>
          <c:layoutTarget val="inner"/>
          <c:xMode val="edge"/>
          <c:yMode val="edge"/>
          <c:x val="0.27423867438656091"/>
          <c:y val="8.0077569313374439E-2"/>
          <c:w val="0.7012805476406142"/>
          <c:h val="0.7921157582494609"/>
        </c:manualLayout>
      </c:layout>
      <c:bar3DChart>
        <c:barDir val="bar"/>
        <c:grouping val="stacked"/>
        <c:varyColors val="0"/>
        <c:ser>
          <c:idx val="0"/>
          <c:order val="0"/>
          <c:tx>
            <c:strRef>
              <c:f>Sheet2!$A$1</c:f>
              <c:strCache>
                <c:ptCount val="1"/>
                <c:pt idx="0">
                  <c:v>Dark Green</c:v>
                </c:pt>
              </c:strCache>
            </c:strRef>
          </c:tx>
          <c:spPr>
            <a:solidFill>
              <a:schemeClr val="accent6">
                <a:lumMod val="75000"/>
              </a:schemeClr>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TABLE'!$AF$3:$AF$13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TABLE'!$AG$3:$AG$13</c:f>
              <c:numCache>
                <c:formatCode>General</c:formatCode>
                <c:ptCount val="11"/>
                <c:pt idx="0" formatCode="0">
                  <c:v>19</c:v>
                </c:pt>
                <c:pt idx="1">
                  <c:v>1</c:v>
                </c:pt>
                <c:pt idx="2">
                  <c:v>1</c:v>
                </c:pt>
                <c:pt idx="3">
                  <c:v>2</c:v>
                </c:pt>
                <c:pt idx="4">
                  <c:v>3</c:v>
                </c:pt>
                <c:pt idx="5">
                  <c:v>3</c:v>
                </c:pt>
                <c:pt idx="6">
                  <c:v>3</c:v>
                </c:pt>
                <c:pt idx="7">
                  <c:v>1</c:v>
                </c:pt>
                <c:pt idx="8">
                  <c:v>1</c:v>
                </c:pt>
                <c:pt idx="9">
                  <c:v>2</c:v>
                </c:pt>
                <c:pt idx="10">
                  <c:v>2</c:v>
                </c:pt>
              </c:numCache>
            </c:numRef>
          </c:val>
          <c:extLst>
            <c:ext xmlns:c16="http://schemas.microsoft.com/office/drawing/2014/chart" uri="{C3380CC4-5D6E-409C-BE32-E72D297353CC}">
              <c16:uniqueId val="{00000000-FA52-4396-977C-F85B49C97E9D}"/>
            </c:ext>
          </c:extLst>
        </c:ser>
        <c:ser>
          <c:idx val="1"/>
          <c:order val="1"/>
          <c:tx>
            <c:strRef>
              <c:f>Sheet2!$B$1</c:f>
              <c:strCache>
                <c:ptCount val="1"/>
                <c:pt idx="0">
                  <c:v>Green</c:v>
                </c:pt>
              </c:strCache>
            </c:strRef>
          </c:tx>
          <c:spPr>
            <a:solidFill>
              <a:schemeClr val="accent6">
                <a:lumMod val="60000"/>
                <a:lumOff val="40000"/>
              </a:schemeClr>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TABLE'!$AF$3:$AF$13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TABLE'!$AH$3:$AH$13</c:f>
              <c:numCache>
                <c:formatCode>General</c:formatCode>
                <c:ptCount val="11"/>
                <c:pt idx="0" formatCode="0">
                  <c:v>1</c:v>
                </c:pt>
                <c:pt idx="1">
                  <c:v>0</c:v>
                </c:pt>
                <c:pt idx="2">
                  <c:v>0</c:v>
                </c:pt>
                <c:pt idx="3">
                  <c:v>0</c:v>
                </c:pt>
                <c:pt idx="4">
                  <c:v>0</c:v>
                </c:pt>
                <c:pt idx="5">
                  <c:v>0</c:v>
                </c:pt>
                <c:pt idx="6">
                  <c:v>0</c:v>
                </c:pt>
                <c:pt idx="7">
                  <c:v>0</c:v>
                </c:pt>
                <c:pt idx="8">
                  <c:v>0</c:v>
                </c:pt>
                <c:pt idx="9">
                  <c:v>1</c:v>
                </c:pt>
                <c:pt idx="10">
                  <c:v>0</c:v>
                </c:pt>
              </c:numCache>
            </c:numRef>
          </c:val>
          <c:extLst>
            <c:ext xmlns:c16="http://schemas.microsoft.com/office/drawing/2014/chart" uri="{C3380CC4-5D6E-409C-BE32-E72D297353CC}">
              <c16:uniqueId val="{00000001-FA52-4396-977C-F85B49C97E9D}"/>
            </c:ext>
          </c:extLst>
        </c:ser>
        <c:ser>
          <c:idx val="2"/>
          <c:order val="2"/>
          <c:tx>
            <c:strRef>
              <c:f>Sheet2!$C$1</c:f>
              <c:strCache>
                <c:ptCount val="1"/>
                <c:pt idx="0">
                  <c:v>Yellow</c:v>
                </c:pt>
              </c:strCache>
            </c:strRef>
          </c:tx>
          <c:spPr>
            <a:solidFill>
              <a:schemeClr val="accent4"/>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TABLE'!$AF$3:$AF$13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TABLE'!$AI$3:$AI$13</c:f>
              <c:numCache>
                <c:formatCode>General</c:formatCode>
                <c:ptCount val="11"/>
                <c:pt idx="0" formatCode="0">
                  <c:v>3</c:v>
                </c:pt>
                <c:pt idx="1">
                  <c:v>1</c:v>
                </c:pt>
                <c:pt idx="2">
                  <c:v>0</c:v>
                </c:pt>
                <c:pt idx="3">
                  <c:v>1</c:v>
                </c:pt>
                <c:pt idx="4">
                  <c:v>0</c:v>
                </c:pt>
                <c:pt idx="5">
                  <c:v>0</c:v>
                </c:pt>
                <c:pt idx="6">
                  <c:v>0</c:v>
                </c:pt>
                <c:pt idx="7">
                  <c:v>1</c:v>
                </c:pt>
                <c:pt idx="8">
                  <c:v>0</c:v>
                </c:pt>
                <c:pt idx="9">
                  <c:v>0</c:v>
                </c:pt>
                <c:pt idx="10">
                  <c:v>0</c:v>
                </c:pt>
              </c:numCache>
            </c:numRef>
          </c:val>
          <c:extLst>
            <c:ext xmlns:c16="http://schemas.microsoft.com/office/drawing/2014/chart" uri="{C3380CC4-5D6E-409C-BE32-E72D297353CC}">
              <c16:uniqueId val="{00000002-FA52-4396-977C-F85B49C97E9D}"/>
            </c:ext>
          </c:extLst>
        </c:ser>
        <c:ser>
          <c:idx val="3"/>
          <c:order val="3"/>
          <c:tx>
            <c:strRef>
              <c:f>Sheet2!$D$1</c:f>
              <c:strCache>
                <c:ptCount val="1"/>
                <c:pt idx="0">
                  <c:v>Red</c:v>
                </c:pt>
              </c:strCache>
            </c:strRef>
          </c:tx>
          <c:spPr>
            <a:solidFill>
              <a:srgbClr val="C00000"/>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TABLE'!$AF$3:$AF$13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TABLE'!$AJ$3:$AJ$13</c:f>
              <c:numCache>
                <c:formatCode>General</c:formatCode>
                <c:ptCount val="11"/>
                <c:pt idx="0" formatCode="0">
                  <c:v>7</c:v>
                </c:pt>
                <c:pt idx="1">
                  <c:v>1</c:v>
                </c:pt>
                <c:pt idx="2">
                  <c:v>2</c:v>
                </c:pt>
                <c:pt idx="3">
                  <c:v>0</c:v>
                </c:pt>
                <c:pt idx="4">
                  <c:v>0</c:v>
                </c:pt>
                <c:pt idx="5">
                  <c:v>0</c:v>
                </c:pt>
                <c:pt idx="6">
                  <c:v>0</c:v>
                </c:pt>
                <c:pt idx="7">
                  <c:v>1</c:v>
                </c:pt>
                <c:pt idx="8">
                  <c:v>2</c:v>
                </c:pt>
                <c:pt idx="9">
                  <c:v>0</c:v>
                </c:pt>
                <c:pt idx="10">
                  <c:v>1</c:v>
                </c:pt>
              </c:numCache>
            </c:numRef>
          </c:val>
          <c:extLst>
            <c:ext xmlns:c16="http://schemas.microsoft.com/office/drawing/2014/chart" uri="{C3380CC4-5D6E-409C-BE32-E72D297353CC}">
              <c16:uniqueId val="{00000003-FA52-4396-977C-F85B49C97E9D}"/>
            </c:ext>
          </c:extLst>
        </c:ser>
        <c:dLbls>
          <c:showLegendKey val="0"/>
          <c:showVal val="1"/>
          <c:showCatName val="0"/>
          <c:showSerName val="0"/>
          <c:showPercent val="0"/>
          <c:showBubbleSize val="0"/>
        </c:dLbls>
        <c:gapWidth val="56"/>
        <c:shape val="box"/>
        <c:axId val="1540897328"/>
        <c:axId val="1540900208"/>
        <c:axId val="0"/>
      </c:bar3DChart>
      <c:catAx>
        <c:axId val="1540897328"/>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700" b="1" i="0" u="none" strike="noStrike" kern="1200" baseline="0">
                <a:solidFill>
                  <a:schemeClr val="bg1"/>
                </a:solidFill>
                <a:latin typeface="+mn-lt"/>
                <a:ea typeface="+mn-ea"/>
                <a:cs typeface="+mn-cs"/>
              </a:defRPr>
            </a:pPr>
            <a:endParaRPr lang="en-NG"/>
          </a:p>
        </c:txPr>
        <c:crossAx val="1540900208"/>
        <c:crosses val="autoZero"/>
        <c:auto val="1"/>
        <c:lblAlgn val="ctr"/>
        <c:lblOffset val="100"/>
        <c:noMultiLvlLbl val="0"/>
      </c:catAx>
      <c:valAx>
        <c:axId val="1540900208"/>
        <c:scaling>
          <c:logBase val="10"/>
          <c:orientation val="minMax"/>
        </c:scaling>
        <c:delete val="1"/>
        <c:axPos val="b"/>
        <c:numFmt formatCode="0" sourceLinked="1"/>
        <c:majorTickMark val="out"/>
        <c:minorTickMark val="none"/>
        <c:tickLblPos val="nextTo"/>
        <c:crossAx val="1540897328"/>
        <c:crosses val="autoZero"/>
        <c:crossBetween val="between"/>
      </c:valAx>
      <c:spPr>
        <a:noFill/>
        <a:ln>
          <a:noFill/>
        </a:ln>
        <a:effectLst/>
      </c:spPr>
    </c:plotArea>
    <c:legend>
      <c:legendPos val="b"/>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n-NG"/>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w="9525" cap="flat" cmpd="sng" algn="ctr">
      <a:solidFill>
        <a:schemeClr val="tx1">
          <a:lumMod val="15000"/>
          <a:lumOff val="85000"/>
        </a:schemeClr>
      </a:solidFill>
      <a:round/>
    </a:ln>
    <a:effectLst/>
  </c:spPr>
  <c:txPr>
    <a:bodyPr/>
    <a:lstStyle/>
    <a:p>
      <a:pPr>
        <a:defRPr/>
      </a:pPr>
      <a:endParaRPr lang="en-NG"/>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sz="1600" b="1" i="0" u="none" strike="noStrike" kern="1200" spc="0" baseline="0">
                <a:solidFill>
                  <a:schemeClr val="bg1"/>
                </a:solidFill>
              </a:rPr>
              <a:t>QS 4:  Tracking for missed less-intensive DART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NG"/>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tx>
            <c:strRef>
              <c:f>Sheet2!$A$1</c:f>
              <c:strCache>
                <c:ptCount val="1"/>
                <c:pt idx="0">
                  <c:v>Dark Green</c:v>
                </c:pt>
              </c:strCache>
            </c:strRef>
          </c:tx>
          <c:spPr>
            <a:solidFill>
              <a:schemeClr val="accent6">
                <a:lumMod val="75000"/>
              </a:schemeClr>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8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2">
                          <a:lumMod val="35000"/>
                          <a:lumOff val="65000"/>
                        </a:schemeClr>
                      </a:solidFill>
                    </a:ln>
                    <a:effectLst/>
                  </c:spPr>
                </c15:leaderLines>
              </c:ext>
            </c:extLst>
          </c:dLbls>
          <c:cat>
            <c:strRef>
              <c:f>'DATA TABLE'!$V$3:$V$13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TABLE'!$W$3:$W$13</c:f>
              <c:numCache>
                <c:formatCode>General</c:formatCode>
                <c:ptCount val="11"/>
                <c:pt idx="0" formatCode="0">
                  <c:v>9</c:v>
                </c:pt>
                <c:pt idx="1">
                  <c:v>1</c:v>
                </c:pt>
                <c:pt idx="2">
                  <c:v>1</c:v>
                </c:pt>
                <c:pt idx="3">
                  <c:v>1</c:v>
                </c:pt>
                <c:pt idx="4">
                  <c:v>1</c:v>
                </c:pt>
                <c:pt idx="5">
                  <c:v>1</c:v>
                </c:pt>
                <c:pt idx="6">
                  <c:v>1</c:v>
                </c:pt>
                <c:pt idx="7">
                  <c:v>0</c:v>
                </c:pt>
                <c:pt idx="8" formatCode="0">
                  <c:v>1</c:v>
                </c:pt>
                <c:pt idx="9">
                  <c:v>1</c:v>
                </c:pt>
                <c:pt idx="10">
                  <c:v>1</c:v>
                </c:pt>
              </c:numCache>
            </c:numRef>
          </c:val>
          <c:extLst>
            <c:ext xmlns:c16="http://schemas.microsoft.com/office/drawing/2014/chart" uri="{C3380CC4-5D6E-409C-BE32-E72D297353CC}">
              <c16:uniqueId val="{00000000-8227-4211-BCE3-0BC87C861ED3}"/>
            </c:ext>
          </c:extLst>
        </c:ser>
        <c:ser>
          <c:idx val="3"/>
          <c:order val="1"/>
          <c:tx>
            <c:strRef>
              <c:f>Sheet2!$D$1</c:f>
              <c:strCache>
                <c:ptCount val="1"/>
                <c:pt idx="0">
                  <c:v>Red</c:v>
                </c:pt>
              </c:strCache>
            </c:strRef>
          </c:tx>
          <c:spPr>
            <a:solidFill>
              <a:srgbClr val="C00000"/>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8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2">
                          <a:lumMod val="35000"/>
                          <a:lumOff val="65000"/>
                        </a:schemeClr>
                      </a:solidFill>
                    </a:ln>
                    <a:effectLst/>
                  </c:spPr>
                </c15:leaderLines>
              </c:ext>
            </c:extLst>
          </c:dLbls>
          <c:cat>
            <c:strRef>
              <c:f>'DATA TABLE'!$V$3:$V$13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TABLE'!$Z$3:$Z$13</c:f>
              <c:numCache>
                <c:formatCode>General</c:formatCode>
                <c:ptCount val="11"/>
                <c:pt idx="0" formatCode="0">
                  <c:v>1</c:v>
                </c:pt>
                <c:pt idx="1">
                  <c:v>0</c:v>
                </c:pt>
                <c:pt idx="2">
                  <c:v>0</c:v>
                </c:pt>
                <c:pt idx="3">
                  <c:v>0</c:v>
                </c:pt>
                <c:pt idx="4">
                  <c:v>0</c:v>
                </c:pt>
                <c:pt idx="5">
                  <c:v>0</c:v>
                </c:pt>
                <c:pt idx="6">
                  <c:v>0</c:v>
                </c:pt>
                <c:pt idx="7">
                  <c:v>1</c:v>
                </c:pt>
                <c:pt idx="8">
                  <c:v>0</c:v>
                </c:pt>
                <c:pt idx="9">
                  <c:v>0</c:v>
                </c:pt>
                <c:pt idx="10">
                  <c:v>0</c:v>
                </c:pt>
              </c:numCache>
            </c:numRef>
          </c:val>
          <c:extLst>
            <c:ext xmlns:c16="http://schemas.microsoft.com/office/drawing/2014/chart" uri="{C3380CC4-5D6E-409C-BE32-E72D297353CC}">
              <c16:uniqueId val="{00000003-8227-4211-BCE3-0BC87C861ED3}"/>
            </c:ext>
          </c:extLst>
        </c:ser>
        <c:dLbls>
          <c:showLegendKey val="0"/>
          <c:showVal val="1"/>
          <c:showCatName val="0"/>
          <c:showSerName val="0"/>
          <c:showPercent val="0"/>
          <c:showBubbleSize val="0"/>
        </c:dLbls>
        <c:gapWidth val="56"/>
        <c:shape val="box"/>
        <c:axId val="1142173952"/>
        <c:axId val="1142168672"/>
        <c:axId val="0"/>
      </c:bar3DChart>
      <c:catAx>
        <c:axId val="114217395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bg1"/>
                </a:solidFill>
                <a:latin typeface="+mn-lt"/>
                <a:ea typeface="+mn-ea"/>
                <a:cs typeface="+mn-cs"/>
              </a:defRPr>
            </a:pPr>
            <a:endParaRPr lang="en-NG"/>
          </a:p>
        </c:txPr>
        <c:crossAx val="1142168672"/>
        <c:crosses val="autoZero"/>
        <c:auto val="1"/>
        <c:lblAlgn val="ctr"/>
        <c:lblOffset val="100"/>
        <c:noMultiLvlLbl val="0"/>
      </c:catAx>
      <c:valAx>
        <c:axId val="1142168672"/>
        <c:scaling>
          <c:orientation val="minMax"/>
        </c:scaling>
        <c:delete val="1"/>
        <c:axPos val="b"/>
        <c:numFmt formatCode="0" sourceLinked="1"/>
        <c:majorTickMark val="none"/>
        <c:minorTickMark val="none"/>
        <c:tickLblPos val="nextTo"/>
        <c:crossAx val="1142173952"/>
        <c:crosses val="autoZero"/>
        <c:crossBetween val="between"/>
      </c:valAx>
      <c:spPr>
        <a:noFill/>
        <a:ln>
          <a:noFill/>
        </a:ln>
        <a:effectLst/>
      </c:spPr>
    </c:plotArea>
    <c:legend>
      <c:legendPos val="b"/>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n-NG"/>
        </a:p>
      </c:txPr>
    </c:legend>
    <c:plotVisOnly val="1"/>
    <c:dispBlanksAs val="gap"/>
    <c:showDLblsOverMax val="0"/>
  </c:chart>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w="9525" cap="flat" cmpd="sng" algn="ctr">
      <a:solidFill>
        <a:schemeClr val="tx2">
          <a:lumMod val="15000"/>
          <a:lumOff val="85000"/>
        </a:schemeClr>
      </a:solidFill>
      <a:round/>
    </a:ln>
    <a:effectLst/>
  </c:spPr>
  <c:txPr>
    <a:bodyPr/>
    <a:lstStyle/>
    <a:p>
      <a:pPr>
        <a:defRPr/>
      </a:pPr>
      <a:endParaRPr lang="en-NG"/>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r>
              <a:rPr lang="en-US" b="1">
                <a:solidFill>
                  <a:schemeClr val="bg1"/>
                </a:solidFill>
              </a:rPr>
              <a:t>QS 2: Lab assessment for less-intensive DART</a:t>
            </a:r>
          </a:p>
        </c:rich>
      </c:tx>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endParaRPr lang="en-NG"/>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874724996929137"/>
          <c:y val="7.050002362205518E-2"/>
          <c:w val="0.81078673454735617"/>
          <c:h val="0.88139340974816893"/>
        </c:manualLayout>
      </c:layout>
      <c:bar3DChart>
        <c:barDir val="bar"/>
        <c:grouping val="stacked"/>
        <c:varyColors val="0"/>
        <c:ser>
          <c:idx val="0"/>
          <c:order val="0"/>
          <c:tx>
            <c:strRef>
              <c:f>Sheet2!$A$1</c:f>
              <c:strCache>
                <c:ptCount val="1"/>
                <c:pt idx="0">
                  <c:v>Dark Green</c:v>
                </c:pt>
              </c:strCache>
            </c:strRef>
          </c:tx>
          <c:spPr>
            <a:solidFill>
              <a:schemeClr val="accent6">
                <a:lumMod val="75000"/>
              </a:schemeClr>
            </a:solidFill>
            <a:ln>
              <a:noFill/>
            </a:ln>
            <a:effectLst/>
            <a:sp3d/>
          </c:spPr>
          <c:invertIfNegative val="0"/>
          <c:dLbls>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TABLE'!$L$3:$L$13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TABLE'!$M$3:$M$13</c:f>
              <c:numCache>
                <c:formatCode>General</c:formatCode>
                <c:ptCount val="11"/>
                <c:pt idx="0" formatCode="0">
                  <c:v>41</c:v>
                </c:pt>
                <c:pt idx="1">
                  <c:v>4</c:v>
                </c:pt>
                <c:pt idx="2">
                  <c:v>4</c:v>
                </c:pt>
                <c:pt idx="3">
                  <c:v>3</c:v>
                </c:pt>
                <c:pt idx="4">
                  <c:v>5</c:v>
                </c:pt>
                <c:pt idx="5">
                  <c:v>5</c:v>
                </c:pt>
                <c:pt idx="6">
                  <c:v>4</c:v>
                </c:pt>
                <c:pt idx="7">
                  <c:v>3</c:v>
                </c:pt>
                <c:pt idx="8" formatCode="0">
                  <c:v>5</c:v>
                </c:pt>
                <c:pt idx="9">
                  <c:v>4</c:v>
                </c:pt>
                <c:pt idx="10">
                  <c:v>4</c:v>
                </c:pt>
              </c:numCache>
            </c:numRef>
          </c:val>
          <c:extLst>
            <c:ext xmlns:c16="http://schemas.microsoft.com/office/drawing/2014/chart" uri="{C3380CC4-5D6E-409C-BE32-E72D297353CC}">
              <c16:uniqueId val="{00000000-47C3-4ABD-A6F4-F4B2D1C80C61}"/>
            </c:ext>
          </c:extLst>
        </c:ser>
        <c:ser>
          <c:idx val="1"/>
          <c:order val="1"/>
          <c:tx>
            <c:strRef>
              <c:f>Sheet2!$B$1</c:f>
              <c:strCache>
                <c:ptCount val="1"/>
                <c:pt idx="0">
                  <c:v>Green</c:v>
                </c:pt>
              </c:strCache>
            </c:strRef>
          </c:tx>
          <c:spPr>
            <a:solidFill>
              <a:schemeClr val="accent6">
                <a:lumMod val="60000"/>
                <a:lumOff val="40000"/>
              </a:schemeClr>
            </a:solidFill>
            <a:ln>
              <a:noFill/>
            </a:ln>
            <a:effectLst/>
            <a:sp3d/>
          </c:spPr>
          <c:invertIfNegative val="0"/>
          <c:dLbls>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TABLE'!$L$3:$L$13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TABLE'!$N$3:$N$13</c:f>
              <c:numCache>
                <c:formatCode>General</c:formatCode>
                <c:ptCount val="11"/>
                <c:pt idx="0" formatCode="0">
                  <c:v>5</c:v>
                </c:pt>
                <c:pt idx="1">
                  <c:v>1</c:v>
                </c:pt>
                <c:pt idx="2">
                  <c:v>1</c:v>
                </c:pt>
                <c:pt idx="3">
                  <c:v>0</c:v>
                </c:pt>
                <c:pt idx="4">
                  <c:v>0</c:v>
                </c:pt>
                <c:pt idx="5">
                  <c:v>0</c:v>
                </c:pt>
                <c:pt idx="6">
                  <c:v>1</c:v>
                </c:pt>
                <c:pt idx="7">
                  <c:v>1</c:v>
                </c:pt>
                <c:pt idx="8">
                  <c:v>0</c:v>
                </c:pt>
                <c:pt idx="9">
                  <c:v>0</c:v>
                </c:pt>
                <c:pt idx="10">
                  <c:v>1</c:v>
                </c:pt>
              </c:numCache>
            </c:numRef>
          </c:val>
          <c:extLst>
            <c:ext xmlns:c16="http://schemas.microsoft.com/office/drawing/2014/chart" uri="{C3380CC4-5D6E-409C-BE32-E72D297353CC}">
              <c16:uniqueId val="{00000001-47C3-4ABD-A6F4-F4B2D1C80C61}"/>
            </c:ext>
          </c:extLst>
        </c:ser>
        <c:ser>
          <c:idx val="2"/>
          <c:order val="2"/>
          <c:tx>
            <c:strRef>
              <c:f>Sheet2!$C$1</c:f>
              <c:strCache>
                <c:ptCount val="1"/>
                <c:pt idx="0">
                  <c:v>Yellow</c:v>
                </c:pt>
              </c:strCache>
            </c:strRef>
          </c:tx>
          <c:spPr>
            <a:solidFill>
              <a:schemeClr val="accent4"/>
            </a:solidFill>
            <a:ln>
              <a:noFill/>
            </a:ln>
            <a:effectLst/>
            <a:sp3d/>
          </c:spPr>
          <c:invertIfNegative val="0"/>
          <c:dLbls>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TABLE'!$L$3:$L$13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TABLE'!$O$3:$O$13</c:f>
              <c:numCache>
                <c:formatCode>General</c:formatCode>
                <c:ptCount val="11"/>
                <c:pt idx="0" formatCode="0">
                  <c:v>1</c:v>
                </c:pt>
                <c:pt idx="1">
                  <c:v>0</c:v>
                </c:pt>
                <c:pt idx="2">
                  <c:v>0</c:v>
                </c:pt>
                <c:pt idx="3">
                  <c:v>0</c:v>
                </c:pt>
                <c:pt idx="4">
                  <c:v>0</c:v>
                </c:pt>
                <c:pt idx="5">
                  <c:v>0</c:v>
                </c:pt>
                <c:pt idx="6">
                  <c:v>0</c:v>
                </c:pt>
                <c:pt idx="7">
                  <c:v>0</c:v>
                </c:pt>
                <c:pt idx="8">
                  <c:v>0</c:v>
                </c:pt>
                <c:pt idx="9">
                  <c:v>1</c:v>
                </c:pt>
                <c:pt idx="10">
                  <c:v>0</c:v>
                </c:pt>
              </c:numCache>
            </c:numRef>
          </c:val>
          <c:extLst>
            <c:ext xmlns:c16="http://schemas.microsoft.com/office/drawing/2014/chart" uri="{C3380CC4-5D6E-409C-BE32-E72D297353CC}">
              <c16:uniqueId val="{00000002-47C3-4ABD-A6F4-F4B2D1C80C61}"/>
            </c:ext>
          </c:extLst>
        </c:ser>
        <c:ser>
          <c:idx val="3"/>
          <c:order val="3"/>
          <c:tx>
            <c:strRef>
              <c:f>Sheet2!$D$1</c:f>
              <c:strCache>
                <c:ptCount val="1"/>
                <c:pt idx="0">
                  <c:v>Red</c:v>
                </c:pt>
              </c:strCache>
            </c:strRef>
          </c:tx>
          <c:spPr>
            <a:solidFill>
              <a:srgbClr val="C00000"/>
            </a:solidFill>
            <a:ln>
              <a:noFill/>
            </a:ln>
            <a:effectLst/>
            <a:sp3d/>
          </c:spPr>
          <c:invertIfNegative val="0"/>
          <c:dLbls>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TABLE'!$L$3:$L$13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TABLE'!$P$3:$P$13</c:f>
              <c:numCache>
                <c:formatCode>General</c:formatCode>
                <c:ptCount val="11"/>
                <c:pt idx="0" formatCode="0">
                  <c:v>3</c:v>
                </c:pt>
                <c:pt idx="1">
                  <c:v>0</c:v>
                </c:pt>
                <c:pt idx="2">
                  <c:v>0</c:v>
                </c:pt>
                <c:pt idx="3">
                  <c:v>2</c:v>
                </c:pt>
                <c:pt idx="4">
                  <c:v>0</c:v>
                </c:pt>
                <c:pt idx="5">
                  <c:v>0</c:v>
                </c:pt>
                <c:pt idx="6">
                  <c:v>0</c:v>
                </c:pt>
                <c:pt idx="7">
                  <c:v>1</c:v>
                </c:pt>
                <c:pt idx="8">
                  <c:v>0</c:v>
                </c:pt>
                <c:pt idx="9">
                  <c:v>0</c:v>
                </c:pt>
                <c:pt idx="10">
                  <c:v>0</c:v>
                </c:pt>
              </c:numCache>
            </c:numRef>
          </c:val>
          <c:extLst>
            <c:ext xmlns:c16="http://schemas.microsoft.com/office/drawing/2014/chart" uri="{C3380CC4-5D6E-409C-BE32-E72D297353CC}">
              <c16:uniqueId val="{00000003-47C3-4ABD-A6F4-F4B2D1C80C61}"/>
            </c:ext>
          </c:extLst>
        </c:ser>
        <c:dLbls>
          <c:showLegendKey val="0"/>
          <c:showVal val="1"/>
          <c:showCatName val="0"/>
          <c:showSerName val="0"/>
          <c:showPercent val="0"/>
          <c:showBubbleSize val="0"/>
        </c:dLbls>
        <c:gapWidth val="56"/>
        <c:shape val="box"/>
        <c:axId val="415577184"/>
        <c:axId val="415568904"/>
        <c:axId val="0"/>
      </c:bar3DChart>
      <c:catAx>
        <c:axId val="415577184"/>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n-US" sz="1000" b="1" i="0" u="none" strike="noStrike" kern="1200" baseline="0">
                <a:solidFill>
                  <a:schemeClr val="bg1"/>
                </a:solidFill>
                <a:latin typeface="+mn-lt"/>
                <a:ea typeface="+mn-ea"/>
                <a:cs typeface="+mn-cs"/>
              </a:defRPr>
            </a:pPr>
            <a:endParaRPr lang="en-NG"/>
          </a:p>
        </c:txPr>
        <c:crossAx val="415568904"/>
        <c:crosses val="autoZero"/>
        <c:auto val="1"/>
        <c:lblAlgn val="ctr"/>
        <c:lblOffset val="100"/>
        <c:noMultiLvlLbl val="0"/>
      </c:catAx>
      <c:valAx>
        <c:axId val="415568904"/>
        <c:scaling>
          <c:logBase val="10"/>
          <c:orientation val="minMax"/>
        </c:scaling>
        <c:delete val="1"/>
        <c:axPos val="b"/>
        <c:numFmt formatCode="0" sourceLinked="1"/>
        <c:majorTickMark val="out"/>
        <c:minorTickMark val="none"/>
        <c:tickLblPos val="nextTo"/>
        <c:crossAx val="415577184"/>
        <c:crosses val="autoZero"/>
        <c:crossBetween val="between"/>
      </c:valAx>
      <c:spPr>
        <a:noFill/>
        <a:ln>
          <a:noFill/>
        </a:ln>
        <a:effectLst/>
      </c:spPr>
    </c:plotArea>
    <c:legend>
      <c:legendPos val="b"/>
      <c:layout>
        <c:manualLayout>
          <c:xMode val="edge"/>
          <c:yMode val="edge"/>
          <c:x val="0.27661045345475732"/>
          <c:y val="0.93456313773266464"/>
          <c:w val="0.4467789381919029"/>
          <c:h val="6.5436862267335319E-2"/>
        </c:manualLayout>
      </c:layout>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lang="en-US" sz="1200" b="0" i="0" u="none" strike="noStrike" kern="1200" baseline="0">
              <a:solidFill>
                <a:schemeClr val="bg1"/>
              </a:solidFill>
              <a:latin typeface="+mn-lt"/>
              <a:ea typeface="+mn-ea"/>
              <a:cs typeface="+mn-cs"/>
            </a:defRPr>
          </a:pPr>
          <a:endParaRPr lang="en-NG"/>
        </a:p>
      </c:txPr>
    </c:legend>
    <c:plotVisOnly val="1"/>
    <c:dispBlanksAs val="gap"/>
    <c:showDLblsOverMax val="0"/>
  </c:chart>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w="9525" cap="flat" cmpd="sng" algn="ctr">
      <a:solidFill>
        <a:schemeClr val="tx1">
          <a:lumMod val="15000"/>
          <a:lumOff val="85000"/>
        </a:schemeClr>
      </a:solidFill>
      <a:round/>
    </a:ln>
    <a:effectLst/>
  </c:spPr>
  <c:txPr>
    <a:bodyPr/>
    <a:lstStyle/>
    <a:p>
      <a:pPr>
        <a:defRPr lang="en-US"/>
      </a:pPr>
      <a:endParaRPr lang="en-NG"/>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r>
              <a:rPr lang="en-US" b="1">
                <a:solidFill>
                  <a:schemeClr val="bg1"/>
                </a:solidFill>
              </a:rPr>
              <a:t>QS 3: Clinical assessment for less-intensive DART</a:t>
            </a:r>
          </a:p>
        </c:rich>
      </c:tx>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endParaRPr lang="en-NG"/>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63800608372829"/>
          <c:y val="7.9650793650793666E-2"/>
          <c:w val="0.82827468607176624"/>
          <c:h val="0.86160779902512186"/>
        </c:manualLayout>
      </c:layout>
      <c:bar3DChart>
        <c:barDir val="bar"/>
        <c:grouping val="stacked"/>
        <c:varyColors val="0"/>
        <c:ser>
          <c:idx val="0"/>
          <c:order val="0"/>
          <c:tx>
            <c:strRef>
              <c:f>Sheet2!$A$1</c:f>
              <c:strCache>
                <c:ptCount val="1"/>
                <c:pt idx="0">
                  <c:v>Dark Green</c:v>
                </c:pt>
              </c:strCache>
            </c:strRef>
          </c:tx>
          <c:spPr>
            <a:solidFill>
              <a:schemeClr val="accent6">
                <a:lumMod val="75000"/>
              </a:schemeClr>
            </a:solidFill>
            <a:ln>
              <a:noFill/>
            </a:ln>
            <a:effectLst/>
            <a:sp3d/>
          </c:spPr>
          <c:invertIfNegative val="0"/>
          <c:dLbls>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TABLE'!$Q$3:$Q$13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TABLE'!$R$3:$R$13</c:f>
              <c:numCache>
                <c:formatCode>General</c:formatCode>
                <c:ptCount val="11"/>
                <c:pt idx="0" formatCode="0">
                  <c:v>29</c:v>
                </c:pt>
                <c:pt idx="1">
                  <c:v>2</c:v>
                </c:pt>
                <c:pt idx="2">
                  <c:v>5</c:v>
                </c:pt>
                <c:pt idx="3">
                  <c:v>3</c:v>
                </c:pt>
                <c:pt idx="4">
                  <c:v>4</c:v>
                </c:pt>
                <c:pt idx="5">
                  <c:v>3</c:v>
                </c:pt>
                <c:pt idx="6">
                  <c:v>1</c:v>
                </c:pt>
                <c:pt idx="7">
                  <c:v>1</c:v>
                </c:pt>
                <c:pt idx="8" formatCode="0">
                  <c:v>2</c:v>
                </c:pt>
                <c:pt idx="9">
                  <c:v>3</c:v>
                </c:pt>
                <c:pt idx="10">
                  <c:v>5</c:v>
                </c:pt>
              </c:numCache>
            </c:numRef>
          </c:val>
          <c:extLst>
            <c:ext xmlns:c16="http://schemas.microsoft.com/office/drawing/2014/chart" uri="{C3380CC4-5D6E-409C-BE32-E72D297353CC}">
              <c16:uniqueId val="{00000000-D047-49C5-8CFC-C628F64B051F}"/>
            </c:ext>
          </c:extLst>
        </c:ser>
        <c:ser>
          <c:idx val="1"/>
          <c:order val="1"/>
          <c:tx>
            <c:strRef>
              <c:f>Sheet2!$B$1</c:f>
              <c:strCache>
                <c:ptCount val="1"/>
                <c:pt idx="0">
                  <c:v>Green</c:v>
                </c:pt>
              </c:strCache>
            </c:strRef>
          </c:tx>
          <c:spPr>
            <a:solidFill>
              <a:schemeClr val="accent6">
                <a:lumMod val="60000"/>
                <a:lumOff val="40000"/>
              </a:schemeClr>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TABLE'!$Q$3:$Q$13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TABLE'!$S$3:$S$13</c:f>
              <c:numCache>
                <c:formatCode>General</c:formatCode>
                <c:ptCount val="11"/>
                <c:pt idx="0" formatCode="0">
                  <c:v>5</c:v>
                </c:pt>
                <c:pt idx="1">
                  <c:v>1</c:v>
                </c:pt>
                <c:pt idx="2">
                  <c:v>0</c:v>
                </c:pt>
                <c:pt idx="3">
                  <c:v>0</c:v>
                </c:pt>
                <c:pt idx="4">
                  <c:v>1</c:v>
                </c:pt>
                <c:pt idx="5">
                  <c:v>0</c:v>
                </c:pt>
                <c:pt idx="6">
                  <c:v>3</c:v>
                </c:pt>
                <c:pt idx="7">
                  <c:v>0</c:v>
                </c:pt>
                <c:pt idx="8">
                  <c:v>0</c:v>
                </c:pt>
                <c:pt idx="9">
                  <c:v>0</c:v>
                </c:pt>
                <c:pt idx="10">
                  <c:v>0</c:v>
                </c:pt>
              </c:numCache>
            </c:numRef>
          </c:val>
          <c:extLst>
            <c:ext xmlns:c16="http://schemas.microsoft.com/office/drawing/2014/chart" uri="{C3380CC4-5D6E-409C-BE32-E72D297353CC}">
              <c16:uniqueId val="{00000001-D047-49C5-8CFC-C628F64B051F}"/>
            </c:ext>
          </c:extLst>
        </c:ser>
        <c:ser>
          <c:idx val="2"/>
          <c:order val="2"/>
          <c:tx>
            <c:strRef>
              <c:f>Sheet2!$C$1</c:f>
              <c:strCache>
                <c:ptCount val="1"/>
                <c:pt idx="0">
                  <c:v>Yellow</c:v>
                </c:pt>
              </c:strCache>
            </c:strRef>
          </c:tx>
          <c:spPr>
            <a:solidFill>
              <a:schemeClr val="accent4"/>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TABLE'!$Q$3:$Q$13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TABLE'!$T$3:$T$13</c:f>
              <c:numCache>
                <c:formatCode>General</c:formatCode>
                <c:ptCount val="11"/>
                <c:pt idx="0" formatCode="0">
                  <c:v>2</c:v>
                </c:pt>
                <c:pt idx="1">
                  <c:v>0</c:v>
                </c:pt>
                <c:pt idx="2">
                  <c:v>0</c:v>
                </c:pt>
                <c:pt idx="3">
                  <c:v>0</c:v>
                </c:pt>
                <c:pt idx="4">
                  <c:v>0</c:v>
                </c:pt>
                <c:pt idx="5">
                  <c:v>1</c:v>
                </c:pt>
                <c:pt idx="6">
                  <c:v>1</c:v>
                </c:pt>
                <c:pt idx="7">
                  <c:v>0</c:v>
                </c:pt>
                <c:pt idx="8">
                  <c:v>0</c:v>
                </c:pt>
                <c:pt idx="9">
                  <c:v>0</c:v>
                </c:pt>
                <c:pt idx="10">
                  <c:v>0</c:v>
                </c:pt>
              </c:numCache>
            </c:numRef>
          </c:val>
          <c:extLst>
            <c:ext xmlns:c16="http://schemas.microsoft.com/office/drawing/2014/chart" uri="{C3380CC4-5D6E-409C-BE32-E72D297353CC}">
              <c16:uniqueId val="{00000002-D047-49C5-8CFC-C628F64B051F}"/>
            </c:ext>
          </c:extLst>
        </c:ser>
        <c:ser>
          <c:idx val="3"/>
          <c:order val="3"/>
          <c:tx>
            <c:strRef>
              <c:f>Sheet2!$D$1</c:f>
              <c:strCache>
                <c:ptCount val="1"/>
                <c:pt idx="0">
                  <c:v>Red</c:v>
                </c:pt>
              </c:strCache>
            </c:strRef>
          </c:tx>
          <c:spPr>
            <a:solidFill>
              <a:srgbClr val="C00000"/>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TABLE'!$Q$3:$Q$13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TABLE'!$U$3:$U$13</c:f>
              <c:numCache>
                <c:formatCode>General</c:formatCode>
                <c:ptCount val="11"/>
                <c:pt idx="0" formatCode="0">
                  <c:v>14</c:v>
                </c:pt>
                <c:pt idx="1">
                  <c:v>2</c:v>
                </c:pt>
                <c:pt idx="2">
                  <c:v>0</c:v>
                </c:pt>
                <c:pt idx="3">
                  <c:v>2</c:v>
                </c:pt>
                <c:pt idx="4">
                  <c:v>0</c:v>
                </c:pt>
                <c:pt idx="5">
                  <c:v>1</c:v>
                </c:pt>
                <c:pt idx="6">
                  <c:v>0</c:v>
                </c:pt>
                <c:pt idx="7">
                  <c:v>4</c:v>
                </c:pt>
                <c:pt idx="8">
                  <c:v>3</c:v>
                </c:pt>
                <c:pt idx="9">
                  <c:v>2</c:v>
                </c:pt>
                <c:pt idx="10">
                  <c:v>0</c:v>
                </c:pt>
              </c:numCache>
            </c:numRef>
          </c:val>
          <c:extLst>
            <c:ext xmlns:c16="http://schemas.microsoft.com/office/drawing/2014/chart" uri="{C3380CC4-5D6E-409C-BE32-E72D297353CC}">
              <c16:uniqueId val="{00000003-D047-49C5-8CFC-C628F64B051F}"/>
            </c:ext>
          </c:extLst>
        </c:ser>
        <c:dLbls>
          <c:showLegendKey val="0"/>
          <c:showVal val="1"/>
          <c:showCatName val="0"/>
          <c:showSerName val="0"/>
          <c:showPercent val="0"/>
          <c:showBubbleSize val="0"/>
        </c:dLbls>
        <c:gapWidth val="56"/>
        <c:shape val="box"/>
        <c:axId val="417123952"/>
        <c:axId val="1104202736"/>
        <c:axId val="0"/>
      </c:bar3DChart>
      <c:catAx>
        <c:axId val="417123952"/>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n-US" sz="1000" b="1" i="0" u="none" strike="noStrike" kern="1200" baseline="0">
                <a:solidFill>
                  <a:schemeClr val="bg1"/>
                </a:solidFill>
                <a:latin typeface="+mn-lt"/>
                <a:ea typeface="+mn-ea"/>
                <a:cs typeface="+mn-cs"/>
              </a:defRPr>
            </a:pPr>
            <a:endParaRPr lang="en-NG"/>
          </a:p>
        </c:txPr>
        <c:crossAx val="1104202736"/>
        <c:crosses val="autoZero"/>
        <c:auto val="1"/>
        <c:lblAlgn val="ctr"/>
        <c:lblOffset val="100"/>
        <c:noMultiLvlLbl val="0"/>
      </c:catAx>
      <c:valAx>
        <c:axId val="1104202736"/>
        <c:scaling>
          <c:logBase val="10"/>
          <c:orientation val="minMax"/>
        </c:scaling>
        <c:delete val="1"/>
        <c:axPos val="b"/>
        <c:numFmt formatCode="0" sourceLinked="1"/>
        <c:majorTickMark val="out"/>
        <c:minorTickMark val="none"/>
        <c:tickLblPos val="nextTo"/>
        <c:crossAx val="417123952"/>
        <c:crosses val="autoZero"/>
        <c:crossBetween val="between"/>
      </c:valAx>
      <c:spPr>
        <a:noFill/>
        <a:ln>
          <a:noFill/>
        </a:ln>
        <a:effectLst/>
      </c:spPr>
    </c:plotArea>
    <c:legend>
      <c:legendPos val="b"/>
      <c:layout>
        <c:manualLayout>
          <c:xMode val="edge"/>
          <c:yMode val="edge"/>
          <c:x val="0.28218108002791142"/>
          <c:y val="0.93490938632670917"/>
          <c:w val="0.4356378399441771"/>
          <c:h val="6.5090613673290845E-2"/>
        </c:manualLayout>
      </c:layout>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lang="en-US" sz="1200" b="0" i="0" u="none" strike="noStrike" kern="1200" baseline="0">
              <a:solidFill>
                <a:schemeClr val="bg1"/>
              </a:solidFill>
              <a:latin typeface="+mn-lt"/>
              <a:ea typeface="+mn-ea"/>
              <a:cs typeface="+mn-cs"/>
            </a:defRPr>
          </a:pPr>
          <a:endParaRPr lang="en-NG"/>
        </a:p>
      </c:txPr>
    </c:legend>
    <c:plotVisOnly val="1"/>
    <c:dispBlanksAs val="gap"/>
    <c:showDLblsOverMax val="0"/>
  </c:chart>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w="9525" cap="flat" cmpd="sng" algn="ctr">
      <a:solidFill>
        <a:schemeClr val="tx1">
          <a:lumMod val="15000"/>
          <a:lumOff val="85000"/>
        </a:schemeClr>
      </a:solidFill>
      <a:round/>
    </a:ln>
    <a:effectLst/>
  </c:spPr>
  <c:txPr>
    <a:bodyPr/>
    <a:lstStyle/>
    <a:p>
      <a:pPr>
        <a:defRPr lang="en-US"/>
      </a:pPr>
      <a:endParaRPr lang="en-NG"/>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r>
              <a:rPr lang="en-US" b="1">
                <a:solidFill>
                  <a:schemeClr val="bg1"/>
                </a:solidFill>
              </a:rPr>
              <a:t>QS 5: Transfer to intensive DART model</a:t>
            </a:r>
          </a:p>
        </c:rich>
      </c:tx>
      <c:layout>
        <c:manualLayout>
          <c:xMode val="edge"/>
          <c:yMode val="edge"/>
          <c:x val="0.26816268796010023"/>
          <c:y val="6.6334991708126038E-3"/>
        </c:manualLayout>
      </c:layout>
      <c:overlay val="0"/>
      <c:spPr>
        <a:noFill/>
        <a:ln>
          <a:noFill/>
        </a:ln>
        <a:effectLst/>
      </c:spPr>
      <c:txPr>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endParaRPr lang="en-NG"/>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659713151407452"/>
          <c:y val="5.0049751243781096E-2"/>
          <c:w val="0.85542944572469148"/>
          <c:h val="0.90061320693122304"/>
        </c:manualLayout>
      </c:layout>
      <c:bar3DChart>
        <c:barDir val="bar"/>
        <c:grouping val="stacked"/>
        <c:varyColors val="0"/>
        <c:ser>
          <c:idx val="0"/>
          <c:order val="0"/>
          <c:tx>
            <c:strRef>
              <c:f>Sheet2!$A$1</c:f>
              <c:strCache>
                <c:ptCount val="1"/>
                <c:pt idx="0">
                  <c:v>Dark Green</c:v>
                </c:pt>
              </c:strCache>
            </c:strRef>
          </c:tx>
          <c:spPr>
            <a:solidFill>
              <a:schemeClr val="accent6">
                <a:lumMod val="75000"/>
              </a:schemeClr>
            </a:solidFill>
            <a:ln>
              <a:noFill/>
            </a:ln>
            <a:effectLst/>
            <a:sp3d/>
          </c:spPr>
          <c:invertIfNegative val="0"/>
          <c:dLbls>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TABLE'!$AA$3:$AA$13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TABLE'!$AB$3:$AB$13</c:f>
              <c:numCache>
                <c:formatCode>General</c:formatCode>
                <c:ptCount val="11"/>
                <c:pt idx="0" formatCode="0">
                  <c:v>82</c:v>
                </c:pt>
                <c:pt idx="1">
                  <c:v>9</c:v>
                </c:pt>
                <c:pt idx="2">
                  <c:v>10</c:v>
                </c:pt>
                <c:pt idx="3">
                  <c:v>9</c:v>
                </c:pt>
                <c:pt idx="4">
                  <c:v>10</c:v>
                </c:pt>
                <c:pt idx="5">
                  <c:v>7</c:v>
                </c:pt>
                <c:pt idx="6">
                  <c:v>6</c:v>
                </c:pt>
                <c:pt idx="7">
                  <c:v>5</c:v>
                </c:pt>
                <c:pt idx="8" formatCode="0">
                  <c:v>9</c:v>
                </c:pt>
                <c:pt idx="9">
                  <c:v>8</c:v>
                </c:pt>
                <c:pt idx="10">
                  <c:v>9</c:v>
                </c:pt>
              </c:numCache>
            </c:numRef>
          </c:val>
          <c:extLst>
            <c:ext xmlns:c16="http://schemas.microsoft.com/office/drawing/2014/chart" uri="{C3380CC4-5D6E-409C-BE32-E72D297353CC}">
              <c16:uniqueId val="{00000000-EFC8-4D14-98B2-994B1FE1B140}"/>
            </c:ext>
          </c:extLst>
        </c:ser>
        <c:ser>
          <c:idx val="1"/>
          <c:order val="1"/>
          <c:tx>
            <c:strRef>
              <c:f>Sheet2!$B$1</c:f>
              <c:strCache>
                <c:ptCount val="1"/>
                <c:pt idx="0">
                  <c:v>Green</c:v>
                </c:pt>
              </c:strCache>
            </c:strRef>
          </c:tx>
          <c:spPr>
            <a:solidFill>
              <a:schemeClr val="accent6">
                <a:lumMod val="60000"/>
                <a:lumOff val="40000"/>
              </a:schemeClr>
            </a:solidFill>
            <a:ln>
              <a:noFill/>
            </a:ln>
            <a:effectLst/>
            <a:sp3d/>
          </c:spPr>
          <c:invertIfNegative val="0"/>
          <c:dLbls>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TABLE'!$AA$3:$AA$13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TABLE'!$AC$3:$AC$13</c:f>
              <c:numCache>
                <c:formatCode>General</c:formatCode>
                <c:ptCount val="11"/>
                <c:pt idx="0" formatCode="0">
                  <c:v>5</c:v>
                </c:pt>
                <c:pt idx="1">
                  <c:v>0</c:v>
                </c:pt>
                <c:pt idx="2">
                  <c:v>0</c:v>
                </c:pt>
                <c:pt idx="3">
                  <c:v>0</c:v>
                </c:pt>
                <c:pt idx="4">
                  <c:v>0</c:v>
                </c:pt>
                <c:pt idx="5">
                  <c:v>3</c:v>
                </c:pt>
                <c:pt idx="6">
                  <c:v>0</c:v>
                </c:pt>
                <c:pt idx="7">
                  <c:v>0</c:v>
                </c:pt>
                <c:pt idx="8">
                  <c:v>1</c:v>
                </c:pt>
                <c:pt idx="9">
                  <c:v>0</c:v>
                </c:pt>
                <c:pt idx="10">
                  <c:v>1</c:v>
                </c:pt>
              </c:numCache>
            </c:numRef>
          </c:val>
          <c:extLst>
            <c:ext xmlns:c16="http://schemas.microsoft.com/office/drawing/2014/chart" uri="{C3380CC4-5D6E-409C-BE32-E72D297353CC}">
              <c16:uniqueId val="{00000001-EFC8-4D14-98B2-994B1FE1B140}"/>
            </c:ext>
          </c:extLst>
        </c:ser>
        <c:ser>
          <c:idx val="2"/>
          <c:order val="2"/>
          <c:tx>
            <c:strRef>
              <c:f>Sheet2!$C$1</c:f>
              <c:strCache>
                <c:ptCount val="1"/>
                <c:pt idx="0">
                  <c:v>Yellow</c:v>
                </c:pt>
              </c:strCache>
            </c:strRef>
          </c:tx>
          <c:spPr>
            <a:solidFill>
              <a:schemeClr val="accent4"/>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TABLE'!$AA$3:$AA$13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TABLE'!$AD$3:$AD$13</c:f>
              <c:numCache>
                <c:formatCode>General</c:formatCode>
                <c:ptCount val="11"/>
                <c:pt idx="0" formatCode="0">
                  <c:v>3</c:v>
                </c:pt>
                <c:pt idx="1">
                  <c:v>1</c:v>
                </c:pt>
                <c:pt idx="2">
                  <c:v>0</c:v>
                </c:pt>
                <c:pt idx="3">
                  <c:v>0</c:v>
                </c:pt>
                <c:pt idx="4">
                  <c:v>0</c:v>
                </c:pt>
                <c:pt idx="5">
                  <c:v>0</c:v>
                </c:pt>
                <c:pt idx="6">
                  <c:v>0</c:v>
                </c:pt>
                <c:pt idx="7">
                  <c:v>0</c:v>
                </c:pt>
                <c:pt idx="8">
                  <c:v>0</c:v>
                </c:pt>
                <c:pt idx="9">
                  <c:v>2</c:v>
                </c:pt>
                <c:pt idx="10">
                  <c:v>0</c:v>
                </c:pt>
              </c:numCache>
            </c:numRef>
          </c:val>
          <c:extLst>
            <c:ext xmlns:c16="http://schemas.microsoft.com/office/drawing/2014/chart" uri="{C3380CC4-5D6E-409C-BE32-E72D297353CC}">
              <c16:uniqueId val="{00000002-EFC8-4D14-98B2-994B1FE1B140}"/>
            </c:ext>
          </c:extLst>
        </c:ser>
        <c:ser>
          <c:idx val="3"/>
          <c:order val="3"/>
          <c:tx>
            <c:strRef>
              <c:f>Sheet2!$D$1</c:f>
              <c:strCache>
                <c:ptCount val="1"/>
                <c:pt idx="0">
                  <c:v>Red</c:v>
                </c:pt>
              </c:strCache>
            </c:strRef>
          </c:tx>
          <c:spPr>
            <a:solidFill>
              <a:srgbClr val="C00000"/>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TABLE'!$AA$3:$AA$13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TABLE'!$AE$3:$AE$13</c:f>
              <c:numCache>
                <c:formatCode>General</c:formatCode>
                <c:ptCount val="11"/>
                <c:pt idx="0" formatCode="0">
                  <c:v>10</c:v>
                </c:pt>
                <c:pt idx="1">
                  <c:v>0</c:v>
                </c:pt>
                <c:pt idx="2">
                  <c:v>0</c:v>
                </c:pt>
                <c:pt idx="3">
                  <c:v>1</c:v>
                </c:pt>
                <c:pt idx="4">
                  <c:v>0</c:v>
                </c:pt>
                <c:pt idx="5">
                  <c:v>0</c:v>
                </c:pt>
                <c:pt idx="6">
                  <c:v>4</c:v>
                </c:pt>
                <c:pt idx="7">
                  <c:v>5</c:v>
                </c:pt>
                <c:pt idx="8">
                  <c:v>0</c:v>
                </c:pt>
                <c:pt idx="9">
                  <c:v>0</c:v>
                </c:pt>
                <c:pt idx="10">
                  <c:v>0</c:v>
                </c:pt>
              </c:numCache>
            </c:numRef>
          </c:val>
          <c:extLst>
            <c:ext xmlns:c16="http://schemas.microsoft.com/office/drawing/2014/chart" uri="{C3380CC4-5D6E-409C-BE32-E72D297353CC}">
              <c16:uniqueId val="{00000003-EFC8-4D14-98B2-994B1FE1B140}"/>
            </c:ext>
          </c:extLst>
        </c:ser>
        <c:dLbls>
          <c:showLegendKey val="0"/>
          <c:showVal val="1"/>
          <c:showCatName val="0"/>
          <c:showSerName val="0"/>
          <c:showPercent val="0"/>
          <c:showBubbleSize val="0"/>
        </c:dLbls>
        <c:gapWidth val="56"/>
        <c:shape val="box"/>
        <c:axId val="1689657536"/>
        <c:axId val="1689658976"/>
        <c:axId val="0"/>
      </c:bar3DChart>
      <c:catAx>
        <c:axId val="1689657536"/>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n-US" sz="1000" b="1" i="0" u="none" strike="noStrike" kern="1200" baseline="0">
                <a:solidFill>
                  <a:schemeClr val="bg1"/>
                </a:solidFill>
                <a:latin typeface="+mn-lt"/>
                <a:ea typeface="+mn-ea"/>
                <a:cs typeface="+mn-cs"/>
              </a:defRPr>
            </a:pPr>
            <a:endParaRPr lang="en-NG"/>
          </a:p>
        </c:txPr>
        <c:crossAx val="1689658976"/>
        <c:crosses val="autoZero"/>
        <c:auto val="1"/>
        <c:lblAlgn val="ctr"/>
        <c:lblOffset val="100"/>
        <c:noMultiLvlLbl val="0"/>
      </c:catAx>
      <c:valAx>
        <c:axId val="1689658976"/>
        <c:scaling>
          <c:logBase val="10"/>
          <c:orientation val="minMax"/>
        </c:scaling>
        <c:delete val="1"/>
        <c:axPos val="b"/>
        <c:numFmt formatCode="0" sourceLinked="1"/>
        <c:majorTickMark val="out"/>
        <c:minorTickMark val="none"/>
        <c:tickLblPos val="nextTo"/>
        <c:crossAx val="1689657536"/>
        <c:crosses val="autoZero"/>
        <c:crossBetween val="between"/>
      </c:valAx>
      <c:spPr>
        <a:noFill/>
        <a:ln>
          <a:noFill/>
        </a:ln>
        <a:effectLst/>
      </c:spPr>
    </c:plotArea>
    <c:legend>
      <c:legendPos val="b"/>
      <c:layout>
        <c:manualLayout>
          <c:xMode val="edge"/>
          <c:yMode val="edge"/>
          <c:x val="0.33023013369923182"/>
          <c:y val="0.94071270941878538"/>
          <c:w val="0.33953973260153636"/>
          <c:h val="5.5970540995808359E-2"/>
        </c:manualLayout>
      </c:layout>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lang="en-US" sz="1000" b="1" i="0" u="none" strike="noStrike" kern="1200" baseline="0">
              <a:solidFill>
                <a:schemeClr val="bg1"/>
              </a:solidFill>
              <a:latin typeface="+mn-lt"/>
              <a:ea typeface="+mn-ea"/>
              <a:cs typeface="+mn-cs"/>
            </a:defRPr>
          </a:pPr>
          <a:endParaRPr lang="en-NG"/>
        </a:p>
      </c:txPr>
    </c:legend>
    <c:plotVisOnly val="1"/>
    <c:dispBlanksAs val="gap"/>
    <c:showDLblsOverMax val="0"/>
  </c:chart>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w="9525" cap="flat" cmpd="sng" algn="ctr">
      <a:solidFill>
        <a:schemeClr val="tx1">
          <a:lumMod val="15000"/>
          <a:lumOff val="85000"/>
        </a:schemeClr>
      </a:solidFill>
      <a:round/>
    </a:ln>
    <a:effectLst/>
  </c:spPr>
  <c:txPr>
    <a:bodyPr/>
    <a:lstStyle/>
    <a:p>
      <a:pPr>
        <a:defRPr lang="en-US"/>
      </a:pPr>
      <a:endParaRPr lang="en-NG"/>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r>
              <a:rPr lang="en-US" b="1">
                <a:solidFill>
                  <a:schemeClr val="bg1"/>
                </a:solidFill>
              </a:rPr>
              <a:t>QS 7: Efficient visits for FTR model</a:t>
            </a:r>
          </a:p>
        </c:rich>
      </c:tx>
      <c:layout>
        <c:manualLayout>
          <c:xMode val="edge"/>
          <c:yMode val="edge"/>
          <c:x val="0.30228019166992293"/>
          <c:y val="9.6256700704316096E-3"/>
        </c:manualLayout>
      </c:layout>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endParaRPr lang="en-NG"/>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064553997599924"/>
          <c:y val="6.7668460595134206E-2"/>
          <c:w val="0.84965827435074892"/>
          <c:h val="0.85572686946429233"/>
        </c:manualLayout>
      </c:layout>
      <c:bar3DChart>
        <c:barDir val="bar"/>
        <c:grouping val="stacked"/>
        <c:varyColors val="0"/>
        <c:ser>
          <c:idx val="0"/>
          <c:order val="0"/>
          <c:tx>
            <c:strRef>
              <c:f>Sheet2!$A$1</c:f>
              <c:strCache>
                <c:ptCount val="1"/>
                <c:pt idx="0">
                  <c:v>Dark Green</c:v>
                </c:pt>
              </c:strCache>
            </c:strRef>
          </c:tx>
          <c:spPr>
            <a:solidFill>
              <a:schemeClr val="accent6">
                <a:lumMod val="75000"/>
              </a:schemeClr>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'DATA TABLE'!$AK$3:$AK$13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TABLE'!$AL$3:$AL$13</c:f>
              <c:numCache>
                <c:formatCode>General</c:formatCode>
                <c:ptCount val="11"/>
                <c:pt idx="0" formatCode="0">
                  <c:v>18</c:v>
                </c:pt>
                <c:pt idx="1">
                  <c:v>2</c:v>
                </c:pt>
                <c:pt idx="2">
                  <c:v>1</c:v>
                </c:pt>
                <c:pt idx="3">
                  <c:v>0</c:v>
                </c:pt>
                <c:pt idx="4">
                  <c:v>1</c:v>
                </c:pt>
                <c:pt idx="5">
                  <c:v>4</c:v>
                </c:pt>
                <c:pt idx="6">
                  <c:v>2</c:v>
                </c:pt>
                <c:pt idx="7">
                  <c:v>0</c:v>
                </c:pt>
                <c:pt idx="8">
                  <c:v>1</c:v>
                </c:pt>
                <c:pt idx="9">
                  <c:v>4</c:v>
                </c:pt>
                <c:pt idx="10">
                  <c:v>3</c:v>
                </c:pt>
              </c:numCache>
            </c:numRef>
          </c:val>
          <c:extLst>
            <c:ext xmlns:c16="http://schemas.microsoft.com/office/drawing/2014/chart" uri="{C3380CC4-5D6E-409C-BE32-E72D297353CC}">
              <c16:uniqueId val="{00000000-51FD-40F6-A1ED-E35E264ACC83}"/>
            </c:ext>
          </c:extLst>
        </c:ser>
        <c:ser>
          <c:idx val="3"/>
          <c:order val="1"/>
          <c:tx>
            <c:strRef>
              <c:f>Sheet2!$D$1</c:f>
              <c:strCache>
                <c:ptCount val="1"/>
                <c:pt idx="0">
                  <c:v>Red</c:v>
                </c:pt>
              </c:strCache>
            </c:strRef>
          </c:tx>
          <c:spPr>
            <a:solidFill>
              <a:srgbClr val="C00000"/>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'DATA TABLE'!$AK$3:$AK$13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TABLE'!$AO$3:$AO$13</c:f>
              <c:numCache>
                <c:formatCode>General</c:formatCode>
                <c:ptCount val="11"/>
                <c:pt idx="0" formatCode="0">
                  <c:v>22</c:v>
                </c:pt>
                <c:pt idx="1">
                  <c:v>2</c:v>
                </c:pt>
                <c:pt idx="2">
                  <c:v>3</c:v>
                </c:pt>
                <c:pt idx="3">
                  <c:v>4</c:v>
                </c:pt>
                <c:pt idx="4">
                  <c:v>3</c:v>
                </c:pt>
                <c:pt idx="5">
                  <c:v>0</c:v>
                </c:pt>
                <c:pt idx="6">
                  <c:v>2</c:v>
                </c:pt>
                <c:pt idx="7">
                  <c:v>4</c:v>
                </c:pt>
                <c:pt idx="8">
                  <c:v>3</c:v>
                </c:pt>
                <c:pt idx="9">
                  <c:v>0</c:v>
                </c:pt>
                <c:pt idx="10">
                  <c:v>1</c:v>
                </c:pt>
              </c:numCache>
            </c:numRef>
          </c:val>
          <c:extLst>
            <c:ext xmlns:c16="http://schemas.microsoft.com/office/drawing/2014/chart" uri="{C3380CC4-5D6E-409C-BE32-E72D297353CC}">
              <c16:uniqueId val="{00000003-51FD-40F6-A1ED-E35E264ACC83}"/>
            </c:ext>
          </c:extLst>
        </c:ser>
        <c:dLbls>
          <c:showLegendKey val="0"/>
          <c:showVal val="1"/>
          <c:showCatName val="0"/>
          <c:showSerName val="0"/>
          <c:showPercent val="0"/>
          <c:showBubbleSize val="0"/>
        </c:dLbls>
        <c:gapWidth val="56"/>
        <c:shape val="box"/>
        <c:axId val="155420223"/>
        <c:axId val="155427903"/>
        <c:axId val="0"/>
      </c:bar3DChart>
      <c:catAx>
        <c:axId val="155420223"/>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n-US" sz="1000" b="1" i="0" u="none" strike="noStrike" kern="1200" baseline="0">
                <a:solidFill>
                  <a:schemeClr val="bg1"/>
                </a:solidFill>
                <a:latin typeface="+mn-lt"/>
                <a:ea typeface="+mn-ea"/>
                <a:cs typeface="+mn-cs"/>
              </a:defRPr>
            </a:pPr>
            <a:endParaRPr lang="en-NG"/>
          </a:p>
        </c:txPr>
        <c:crossAx val="155427903"/>
        <c:crosses val="autoZero"/>
        <c:auto val="1"/>
        <c:lblAlgn val="ctr"/>
        <c:lblOffset val="100"/>
        <c:noMultiLvlLbl val="0"/>
      </c:catAx>
      <c:valAx>
        <c:axId val="155427903"/>
        <c:scaling>
          <c:logBase val="10"/>
          <c:orientation val="minMax"/>
        </c:scaling>
        <c:delete val="1"/>
        <c:axPos val="b"/>
        <c:numFmt formatCode="0" sourceLinked="1"/>
        <c:majorTickMark val="out"/>
        <c:minorTickMark val="none"/>
        <c:tickLblPos val="nextTo"/>
        <c:crossAx val="155420223"/>
        <c:crosses val="autoZero"/>
        <c:crossBetween val="between"/>
      </c:valAx>
      <c:spPr>
        <a:noFill/>
        <a:ln>
          <a:noFill/>
        </a:ln>
        <a:effectLst/>
      </c:spPr>
    </c:plotArea>
    <c:legend>
      <c:legendPos val="b"/>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lang="en-US" sz="1000" b="1" i="0" u="none" strike="noStrike" kern="1200" baseline="0">
              <a:solidFill>
                <a:schemeClr val="bg1"/>
              </a:solidFill>
              <a:latin typeface="+mn-lt"/>
              <a:ea typeface="+mn-ea"/>
              <a:cs typeface="+mn-cs"/>
            </a:defRPr>
          </a:pPr>
          <a:endParaRPr lang="en-NG"/>
        </a:p>
      </c:txPr>
    </c:legend>
    <c:plotVisOnly val="1"/>
    <c:dispBlanksAs val="gap"/>
    <c:showDLblsOverMax val="0"/>
  </c:chart>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w="9525" cap="flat" cmpd="sng" algn="ctr">
      <a:solidFill>
        <a:schemeClr val="tx1">
          <a:lumMod val="15000"/>
          <a:lumOff val="85000"/>
        </a:schemeClr>
      </a:solidFill>
      <a:round/>
    </a:ln>
    <a:effectLst/>
  </c:spPr>
  <c:txPr>
    <a:bodyPr/>
    <a:lstStyle/>
    <a:p>
      <a:pPr>
        <a:defRPr lang="en-US"/>
      </a:pPr>
      <a:endParaRPr lang="en-NG"/>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r>
              <a:rPr lang="en-US" b="1">
                <a:solidFill>
                  <a:schemeClr val="bg1"/>
                </a:solidFill>
              </a:rPr>
              <a:t>QS 8: ART club orientation for members</a:t>
            </a:r>
          </a:p>
        </c:rich>
      </c:tx>
      <c:layout>
        <c:manualLayout>
          <c:xMode val="edge"/>
          <c:yMode val="edge"/>
          <c:x val="0.2680165116965712"/>
          <c:y val="6.4171133802877391E-3"/>
        </c:manualLayout>
      </c:layout>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endParaRPr lang="en-NG"/>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88211015910179"/>
          <c:y val="6.1251347214846465E-2"/>
          <c:w val="0.84919886261980426"/>
          <c:h val="0.88460387967558718"/>
        </c:manualLayout>
      </c:layout>
      <c:bar3DChart>
        <c:barDir val="bar"/>
        <c:grouping val="stacked"/>
        <c:varyColors val="0"/>
        <c:ser>
          <c:idx val="0"/>
          <c:order val="0"/>
          <c:tx>
            <c:strRef>
              <c:f>Sheet2!$A$1</c:f>
              <c:strCache>
                <c:ptCount val="1"/>
                <c:pt idx="0">
                  <c:v>Dark Green</c:v>
                </c:pt>
              </c:strCache>
            </c:strRef>
          </c:tx>
          <c:spPr>
            <a:solidFill>
              <a:schemeClr val="accent6">
                <a:lumMod val="75000"/>
              </a:schemeClr>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TABLE'!$AP$3:$AP$13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TABLE'!$AQ$3:$AQ$13</c:f>
              <c:numCache>
                <c:formatCode>General</c:formatCode>
                <c:ptCount val="11"/>
                <c:pt idx="0" formatCode="0">
                  <c:v>18</c:v>
                </c:pt>
                <c:pt idx="1">
                  <c:v>2</c:v>
                </c:pt>
                <c:pt idx="2">
                  <c:v>2</c:v>
                </c:pt>
                <c:pt idx="3">
                  <c:v>2</c:v>
                </c:pt>
                <c:pt idx="4">
                  <c:v>2</c:v>
                </c:pt>
                <c:pt idx="5">
                  <c:v>2</c:v>
                </c:pt>
                <c:pt idx="6">
                  <c:v>2</c:v>
                </c:pt>
                <c:pt idx="7">
                  <c:v>2</c:v>
                </c:pt>
                <c:pt idx="8">
                  <c:v>0</c:v>
                </c:pt>
                <c:pt idx="9">
                  <c:v>2</c:v>
                </c:pt>
                <c:pt idx="10">
                  <c:v>2</c:v>
                </c:pt>
              </c:numCache>
            </c:numRef>
          </c:val>
          <c:extLst>
            <c:ext xmlns:c16="http://schemas.microsoft.com/office/drawing/2014/chart" uri="{C3380CC4-5D6E-409C-BE32-E72D297353CC}">
              <c16:uniqueId val="{00000000-B427-4964-9B93-DAE31372AE76}"/>
            </c:ext>
          </c:extLst>
        </c:ser>
        <c:ser>
          <c:idx val="3"/>
          <c:order val="3"/>
          <c:tx>
            <c:strRef>
              <c:f>Sheet2!$D$1</c:f>
              <c:strCache>
                <c:ptCount val="1"/>
                <c:pt idx="0">
                  <c:v>Red</c:v>
                </c:pt>
              </c:strCache>
            </c:strRef>
          </c:tx>
          <c:spPr>
            <a:solidFill>
              <a:srgbClr val="C00000"/>
            </a:solidFill>
            <a:ln>
              <a:noFill/>
            </a:ln>
            <a:effectLst/>
            <a:sp3d/>
          </c:spPr>
          <c:invertIfNegative val="0"/>
          <c:dLbls>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TABLE'!$AP$3:$AP$13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TABLE'!$AT$3:$AT$13</c:f>
              <c:numCache>
                <c:formatCode>General</c:formatCode>
                <c:ptCount val="11"/>
                <c:pt idx="0" formatCode="0">
                  <c:v>2</c:v>
                </c:pt>
                <c:pt idx="1">
                  <c:v>0</c:v>
                </c:pt>
                <c:pt idx="2">
                  <c:v>0</c:v>
                </c:pt>
                <c:pt idx="3">
                  <c:v>0</c:v>
                </c:pt>
                <c:pt idx="4">
                  <c:v>0</c:v>
                </c:pt>
                <c:pt idx="5">
                  <c:v>0</c:v>
                </c:pt>
                <c:pt idx="6">
                  <c:v>0</c:v>
                </c:pt>
                <c:pt idx="7">
                  <c:v>0</c:v>
                </c:pt>
                <c:pt idx="8">
                  <c:v>2</c:v>
                </c:pt>
                <c:pt idx="9">
                  <c:v>0</c:v>
                </c:pt>
                <c:pt idx="10">
                  <c:v>0</c:v>
                </c:pt>
              </c:numCache>
            </c:numRef>
          </c:val>
          <c:extLst>
            <c:ext xmlns:c16="http://schemas.microsoft.com/office/drawing/2014/chart" uri="{C3380CC4-5D6E-409C-BE32-E72D297353CC}">
              <c16:uniqueId val="{00000003-B427-4964-9B93-DAE31372AE76}"/>
            </c:ext>
          </c:extLst>
        </c:ser>
        <c:dLbls>
          <c:showLegendKey val="0"/>
          <c:showVal val="1"/>
          <c:showCatName val="0"/>
          <c:showSerName val="0"/>
          <c:showPercent val="0"/>
          <c:showBubbleSize val="0"/>
        </c:dLbls>
        <c:gapWidth val="56"/>
        <c:shape val="box"/>
        <c:axId val="118893791"/>
        <c:axId val="118891391"/>
        <c:axId val="0"/>
        <c:extLst>
          <c:ext xmlns:c15="http://schemas.microsoft.com/office/drawing/2012/chart" uri="{02D57815-91ED-43cb-92C2-25804820EDAC}">
            <c15:filteredBarSeries>
              <c15:ser>
                <c:idx val="1"/>
                <c:order val="1"/>
                <c:tx>
                  <c:strRef>
                    <c:extLst>
                      <c:ext uri="{02D57815-91ED-43cb-92C2-25804820EDAC}">
                        <c15:formulaRef>
                          <c15:sqref>Sheet2!$B$1</c15:sqref>
                        </c15:formulaRef>
                      </c:ext>
                    </c:extLst>
                    <c:strCache>
                      <c:ptCount val="1"/>
                      <c:pt idx="0">
                        <c:v>Green</c:v>
                      </c:pt>
                    </c:strCache>
                  </c:strRef>
                </c:tx>
                <c:spPr>
                  <a:solidFill>
                    <a:schemeClr val="accent6">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en-NG"/>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 TABLE'!$AP$3:$AP$13</c15:sqref>
                        </c15:formulaRef>
                      </c:ext>
                    </c:extLst>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extLst>
                      <c:ext uri="{02D57815-91ED-43cb-92C2-25804820EDAC}">
                        <c15:formulaRef>
                          <c15:sqref>'DATA TABLE'!$AR$3:$AR$13</c15:sqref>
                        </c15:formulaRef>
                      </c:ext>
                    </c:extLst>
                    <c:numCache>
                      <c:formatCode>General</c:formatCode>
                      <c:ptCount val="11"/>
                      <c:pt idx="0" formatCode="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B427-4964-9B93-DAE31372AE7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Sheet2!$C$1</c15:sqref>
                        </c15:formulaRef>
                      </c:ext>
                    </c:extLst>
                    <c:strCache>
                      <c:ptCount val="1"/>
                      <c:pt idx="0">
                        <c:v>Yellow</c:v>
                      </c:pt>
                    </c:strCache>
                  </c:strRef>
                </c:tx>
                <c:spPr>
                  <a:solidFill>
                    <a:schemeClr val="accent4"/>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TABLE'!$AP$3:$AP$13</c15:sqref>
                        </c15:formulaRef>
                      </c:ext>
                    </c:extLst>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extLst xmlns:c15="http://schemas.microsoft.com/office/drawing/2012/chart">
                      <c:ext xmlns:c15="http://schemas.microsoft.com/office/drawing/2012/chart" uri="{02D57815-91ED-43cb-92C2-25804820EDAC}">
                        <c15:formulaRef>
                          <c15:sqref>'DATA TABLE'!$AS$3:$AS$13</c15:sqref>
                        </c15:formulaRef>
                      </c:ext>
                    </c:extLst>
                    <c:numCache>
                      <c:formatCode>General</c:formatCode>
                      <c:ptCount val="11"/>
                      <c:pt idx="0" formatCode="0">
                        <c:v>0</c:v>
                      </c:pt>
                      <c:pt idx="1">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2-B427-4964-9B93-DAE31372AE76}"/>
                  </c:ext>
                </c:extLst>
              </c15:ser>
            </c15:filteredBarSeries>
          </c:ext>
        </c:extLst>
      </c:bar3DChart>
      <c:catAx>
        <c:axId val="118893791"/>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n-US" sz="1000" b="1" i="0" u="none" strike="noStrike" kern="1200" baseline="0">
                <a:solidFill>
                  <a:schemeClr val="bg1"/>
                </a:solidFill>
                <a:latin typeface="+mn-lt"/>
                <a:ea typeface="+mn-ea"/>
                <a:cs typeface="+mn-cs"/>
              </a:defRPr>
            </a:pPr>
            <a:endParaRPr lang="en-NG"/>
          </a:p>
        </c:txPr>
        <c:crossAx val="118891391"/>
        <c:crosses val="autoZero"/>
        <c:auto val="1"/>
        <c:lblAlgn val="ctr"/>
        <c:lblOffset val="100"/>
        <c:noMultiLvlLbl val="0"/>
      </c:catAx>
      <c:valAx>
        <c:axId val="118891391"/>
        <c:scaling>
          <c:logBase val="10"/>
          <c:orientation val="minMax"/>
        </c:scaling>
        <c:delete val="1"/>
        <c:axPos val="b"/>
        <c:numFmt formatCode="0" sourceLinked="1"/>
        <c:majorTickMark val="out"/>
        <c:minorTickMark val="none"/>
        <c:tickLblPos val="nextTo"/>
        <c:crossAx val="118893791"/>
        <c:crosses val="autoZero"/>
        <c:crossBetween val="between"/>
      </c:valAx>
      <c:spPr>
        <a:noFill/>
        <a:ln>
          <a:noFill/>
        </a:ln>
        <a:effectLst/>
      </c:spPr>
    </c:plotArea>
    <c:legend>
      <c:legendPos val="b"/>
      <c:layout>
        <c:manualLayout>
          <c:xMode val="edge"/>
          <c:yMode val="edge"/>
          <c:x val="0.32994763686719236"/>
          <c:y val="0.94264667020028969"/>
          <c:w val="0.34010472626561533"/>
          <c:h val="5.4144773109566398E-2"/>
        </c:manualLayout>
      </c:layout>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lang="en-US" sz="1050" b="1" i="0" u="none" strike="noStrike" kern="1200" baseline="0">
              <a:solidFill>
                <a:schemeClr val="bg1"/>
              </a:solidFill>
              <a:latin typeface="+mn-lt"/>
              <a:ea typeface="+mn-ea"/>
              <a:cs typeface="+mn-cs"/>
            </a:defRPr>
          </a:pPr>
          <a:endParaRPr lang="en-NG"/>
        </a:p>
      </c:txPr>
    </c:legend>
    <c:plotVisOnly val="1"/>
    <c:dispBlanksAs val="gap"/>
    <c:showDLblsOverMax val="0"/>
  </c:chart>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w="9525" cap="flat" cmpd="sng" algn="ctr">
      <a:solidFill>
        <a:schemeClr val="tx1">
          <a:lumMod val="15000"/>
          <a:lumOff val="85000"/>
        </a:schemeClr>
      </a:solidFill>
      <a:round/>
    </a:ln>
    <a:effectLst/>
  </c:spPr>
  <c:txPr>
    <a:bodyPr/>
    <a:lstStyle/>
    <a:p>
      <a:pPr>
        <a:defRPr lang="en-US"/>
      </a:pPr>
      <a:endParaRPr lang="en-NG"/>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r>
              <a:rPr lang="en-US" b="1">
                <a:solidFill>
                  <a:schemeClr val="bg1"/>
                </a:solidFill>
              </a:rPr>
              <a:t>QS 9: Process requirements for ART clubs</a:t>
            </a:r>
          </a:p>
        </c:rich>
      </c:tx>
      <c:layout>
        <c:manualLayout>
          <c:xMode val="edge"/>
          <c:yMode val="edge"/>
          <c:x val="0.2677122270093597"/>
          <c:y val="3.1880983018732463E-3"/>
        </c:manualLayout>
      </c:layout>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endParaRPr lang="en-NG"/>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29475560837914"/>
          <c:y val="6.7236993186506777E-2"/>
          <c:w val="0.87070524439162089"/>
          <c:h val="0.86621107821484566"/>
        </c:manualLayout>
      </c:layout>
      <c:bar3DChart>
        <c:barDir val="bar"/>
        <c:grouping val="stacked"/>
        <c:varyColors val="0"/>
        <c:ser>
          <c:idx val="0"/>
          <c:order val="0"/>
          <c:tx>
            <c:strRef>
              <c:f>Sheet2!$A$1</c:f>
              <c:strCache>
                <c:ptCount val="1"/>
                <c:pt idx="0">
                  <c:v>Dark Green</c:v>
                </c:pt>
              </c:strCache>
            </c:strRef>
          </c:tx>
          <c:spPr>
            <a:solidFill>
              <a:schemeClr val="accent6">
                <a:lumMod val="75000"/>
              </a:schemeClr>
            </a:solidFill>
            <a:ln>
              <a:noFill/>
            </a:ln>
            <a:effectLst/>
            <a:sp3d/>
          </c:spPr>
          <c:invertIfNegative val="0"/>
          <c:dLbls>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TABLE'!$AU$3:$AU$13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TABLE'!$AV$3:$AV$13</c:f>
              <c:numCache>
                <c:formatCode>General</c:formatCode>
                <c:ptCount val="11"/>
                <c:pt idx="0" formatCode="0">
                  <c:v>32</c:v>
                </c:pt>
                <c:pt idx="1">
                  <c:v>4</c:v>
                </c:pt>
                <c:pt idx="2">
                  <c:v>4</c:v>
                </c:pt>
                <c:pt idx="3">
                  <c:v>4</c:v>
                </c:pt>
                <c:pt idx="4">
                  <c:v>2</c:v>
                </c:pt>
                <c:pt idx="5">
                  <c:v>3</c:v>
                </c:pt>
                <c:pt idx="6">
                  <c:v>4</c:v>
                </c:pt>
                <c:pt idx="7">
                  <c:v>4</c:v>
                </c:pt>
                <c:pt idx="8">
                  <c:v>0</c:v>
                </c:pt>
                <c:pt idx="9">
                  <c:v>4</c:v>
                </c:pt>
                <c:pt idx="10">
                  <c:v>3</c:v>
                </c:pt>
              </c:numCache>
            </c:numRef>
          </c:val>
          <c:extLst>
            <c:ext xmlns:c16="http://schemas.microsoft.com/office/drawing/2014/chart" uri="{C3380CC4-5D6E-409C-BE32-E72D297353CC}">
              <c16:uniqueId val="{00000000-3074-490E-82E8-ED76268AF809}"/>
            </c:ext>
          </c:extLst>
        </c:ser>
        <c:ser>
          <c:idx val="3"/>
          <c:order val="3"/>
          <c:tx>
            <c:strRef>
              <c:f>Sheet2!$D$1</c:f>
              <c:strCache>
                <c:ptCount val="1"/>
                <c:pt idx="0">
                  <c:v>Red</c:v>
                </c:pt>
              </c:strCache>
            </c:strRef>
          </c:tx>
          <c:spPr>
            <a:solidFill>
              <a:srgbClr val="C00000"/>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TABLE'!$AU$3:$AU$13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TABLE'!$AY$3:$AY$13</c:f>
              <c:numCache>
                <c:formatCode>General</c:formatCode>
                <c:ptCount val="11"/>
                <c:pt idx="0" formatCode="0">
                  <c:v>8</c:v>
                </c:pt>
                <c:pt idx="1">
                  <c:v>0</c:v>
                </c:pt>
                <c:pt idx="2">
                  <c:v>0</c:v>
                </c:pt>
                <c:pt idx="3">
                  <c:v>0</c:v>
                </c:pt>
                <c:pt idx="4">
                  <c:v>2</c:v>
                </c:pt>
                <c:pt idx="5">
                  <c:v>1</c:v>
                </c:pt>
                <c:pt idx="6">
                  <c:v>0</c:v>
                </c:pt>
                <c:pt idx="7">
                  <c:v>0</c:v>
                </c:pt>
                <c:pt idx="8">
                  <c:v>4</c:v>
                </c:pt>
                <c:pt idx="9">
                  <c:v>0</c:v>
                </c:pt>
                <c:pt idx="10">
                  <c:v>1</c:v>
                </c:pt>
              </c:numCache>
            </c:numRef>
          </c:val>
          <c:extLst>
            <c:ext xmlns:c16="http://schemas.microsoft.com/office/drawing/2014/chart" uri="{C3380CC4-5D6E-409C-BE32-E72D297353CC}">
              <c16:uniqueId val="{00000003-3074-490E-82E8-ED76268AF809}"/>
            </c:ext>
          </c:extLst>
        </c:ser>
        <c:dLbls>
          <c:showLegendKey val="0"/>
          <c:showVal val="1"/>
          <c:showCatName val="0"/>
          <c:showSerName val="0"/>
          <c:showPercent val="0"/>
          <c:showBubbleSize val="0"/>
        </c:dLbls>
        <c:gapWidth val="56"/>
        <c:shape val="box"/>
        <c:axId val="119700159"/>
        <c:axId val="119705439"/>
        <c:axId val="0"/>
        <c:extLst>
          <c:ext xmlns:c15="http://schemas.microsoft.com/office/drawing/2012/chart" uri="{02D57815-91ED-43cb-92C2-25804820EDAC}">
            <c15:filteredBarSeries>
              <c15:ser>
                <c:idx val="1"/>
                <c:order val="1"/>
                <c:tx>
                  <c:strRef>
                    <c:extLst>
                      <c:ext uri="{02D57815-91ED-43cb-92C2-25804820EDAC}">
                        <c15:formulaRef>
                          <c15:sqref>Sheet2!$B$1</c15:sqref>
                        </c15:formulaRef>
                      </c:ext>
                    </c:extLst>
                    <c:strCache>
                      <c:ptCount val="1"/>
                      <c:pt idx="0">
                        <c:v>Green</c:v>
                      </c:pt>
                    </c:strCache>
                  </c:strRef>
                </c:tx>
                <c:spPr>
                  <a:solidFill>
                    <a:schemeClr val="accent6">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en-NG"/>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 TABLE'!$AU$3:$AU$13</c15:sqref>
                        </c15:formulaRef>
                      </c:ext>
                    </c:extLst>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extLst>
                      <c:ext uri="{02D57815-91ED-43cb-92C2-25804820EDAC}">
                        <c15:formulaRef>
                          <c15:sqref>'DATA TABLE'!$AW$3:$AW$13</c15:sqref>
                        </c15:formulaRef>
                      </c:ext>
                    </c:extLst>
                    <c:numCache>
                      <c:formatCode>General</c:formatCode>
                      <c:ptCount val="11"/>
                      <c:pt idx="0" formatCode="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3074-490E-82E8-ED76268AF80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Sheet2!$C$1</c15:sqref>
                        </c15:formulaRef>
                      </c:ext>
                    </c:extLst>
                    <c:strCache>
                      <c:ptCount val="1"/>
                      <c:pt idx="0">
                        <c:v>Yellow</c:v>
                      </c:pt>
                    </c:strCache>
                  </c:strRef>
                </c:tx>
                <c:spPr>
                  <a:solidFill>
                    <a:schemeClr val="accent4"/>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TABLE'!$AU$3:$AU$13</c15:sqref>
                        </c15:formulaRef>
                      </c:ext>
                    </c:extLst>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extLst xmlns:c15="http://schemas.microsoft.com/office/drawing/2012/chart">
                      <c:ext xmlns:c15="http://schemas.microsoft.com/office/drawing/2012/chart" uri="{02D57815-91ED-43cb-92C2-25804820EDAC}">
                        <c15:formulaRef>
                          <c15:sqref>'DATA TABLE'!$AX$3:$AX$13</c15:sqref>
                        </c15:formulaRef>
                      </c:ext>
                    </c:extLst>
                    <c:numCache>
                      <c:formatCode>General</c:formatCode>
                      <c:ptCount val="11"/>
                      <c:pt idx="0" formatCode="0">
                        <c:v>0</c:v>
                      </c:pt>
                      <c:pt idx="1">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2-3074-490E-82E8-ED76268AF809}"/>
                  </c:ext>
                </c:extLst>
              </c15:ser>
            </c15:filteredBarSeries>
          </c:ext>
        </c:extLst>
      </c:bar3DChart>
      <c:catAx>
        <c:axId val="119700159"/>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n-US" sz="1000" b="1" i="0" u="none" strike="noStrike" kern="1200" baseline="0">
                <a:solidFill>
                  <a:schemeClr val="bg1"/>
                </a:solidFill>
                <a:latin typeface="+mn-lt"/>
                <a:ea typeface="+mn-ea"/>
                <a:cs typeface="+mn-cs"/>
              </a:defRPr>
            </a:pPr>
            <a:endParaRPr lang="en-NG"/>
          </a:p>
        </c:txPr>
        <c:crossAx val="119705439"/>
        <c:crosses val="autoZero"/>
        <c:auto val="1"/>
        <c:lblAlgn val="ctr"/>
        <c:lblOffset val="100"/>
        <c:noMultiLvlLbl val="0"/>
      </c:catAx>
      <c:valAx>
        <c:axId val="119705439"/>
        <c:scaling>
          <c:logBase val="10"/>
          <c:orientation val="minMax"/>
        </c:scaling>
        <c:delete val="1"/>
        <c:axPos val="b"/>
        <c:numFmt formatCode="0" sourceLinked="1"/>
        <c:majorTickMark val="out"/>
        <c:minorTickMark val="none"/>
        <c:tickLblPos val="nextTo"/>
        <c:crossAx val="119700159"/>
        <c:crosses val="autoZero"/>
        <c:crossBetween val="between"/>
      </c:valAx>
      <c:spPr>
        <a:noFill/>
        <a:ln>
          <a:noFill/>
        </a:ln>
        <a:effectLst/>
      </c:spPr>
    </c:plotArea>
    <c:legend>
      <c:legendPos val="b"/>
      <c:layout>
        <c:manualLayout>
          <c:xMode val="edge"/>
          <c:yMode val="edge"/>
          <c:x val="0.33930589808349426"/>
          <c:y val="0.93663616970322572"/>
          <c:w val="0.32138820383301142"/>
          <c:h val="5.3799535391154556E-2"/>
        </c:manualLayout>
      </c:layout>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lang="en-US" sz="1000" b="1" i="0" u="none" strike="noStrike" kern="1200" baseline="0">
              <a:solidFill>
                <a:schemeClr val="bg1"/>
              </a:solidFill>
              <a:latin typeface="+mn-lt"/>
              <a:ea typeface="+mn-ea"/>
              <a:cs typeface="+mn-cs"/>
            </a:defRPr>
          </a:pPr>
          <a:endParaRPr lang="en-NG"/>
        </a:p>
      </c:txPr>
    </c:legend>
    <c:plotVisOnly val="1"/>
    <c:dispBlanksAs val="gap"/>
    <c:showDLblsOverMax val="0"/>
  </c:chart>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w="9525" cap="flat" cmpd="sng" algn="ctr">
      <a:solidFill>
        <a:schemeClr val="tx1">
          <a:lumMod val="15000"/>
          <a:lumOff val="85000"/>
        </a:schemeClr>
      </a:solidFill>
      <a:round/>
    </a:ln>
    <a:effectLst/>
  </c:spPr>
  <c:txPr>
    <a:bodyPr/>
    <a:lstStyle/>
    <a:p>
      <a:pPr>
        <a:defRPr lang="en-US"/>
      </a:pPr>
      <a:endParaRPr lang="en-NG"/>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r>
              <a:rPr lang="en-US" b="1">
                <a:solidFill>
                  <a:schemeClr val="bg1"/>
                </a:solidFill>
              </a:rPr>
              <a:t>QS 10: Referral system for community-based care</a:t>
            </a:r>
          </a:p>
        </c:rich>
      </c:tx>
      <c:layout>
        <c:manualLayout>
          <c:xMode val="edge"/>
          <c:yMode val="edge"/>
          <c:x val="0.21488767524749669"/>
          <c:y val="6.6546498710989077E-3"/>
        </c:manualLayout>
      </c:layout>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endParaRPr lang="en-NG"/>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174504902690249"/>
          <c:y val="6.3518633019639073E-2"/>
          <c:w val="0.85630055367921465"/>
          <c:h val="0.87367771583073084"/>
        </c:manualLayout>
      </c:layout>
      <c:bar3DChart>
        <c:barDir val="bar"/>
        <c:grouping val="stacked"/>
        <c:varyColors val="0"/>
        <c:ser>
          <c:idx val="0"/>
          <c:order val="0"/>
          <c:tx>
            <c:strRef>
              <c:f>Sheet2!$A$1</c:f>
              <c:strCache>
                <c:ptCount val="1"/>
                <c:pt idx="0">
                  <c:v>Dark Green</c:v>
                </c:pt>
              </c:strCache>
            </c:strRef>
          </c:tx>
          <c:spPr>
            <a:solidFill>
              <a:schemeClr val="accent6">
                <a:lumMod val="75000"/>
              </a:schemeClr>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'DATA TABLE'!$AZ$3:$AZ$13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TABLE'!$BA$3:$BA$13</c:f>
              <c:numCache>
                <c:formatCode>General</c:formatCode>
                <c:ptCount val="11"/>
                <c:pt idx="0" formatCode="0">
                  <c:v>24</c:v>
                </c:pt>
                <c:pt idx="1">
                  <c:v>3</c:v>
                </c:pt>
                <c:pt idx="2">
                  <c:v>2</c:v>
                </c:pt>
                <c:pt idx="3">
                  <c:v>2</c:v>
                </c:pt>
                <c:pt idx="4">
                  <c:v>2</c:v>
                </c:pt>
                <c:pt idx="5">
                  <c:v>3</c:v>
                </c:pt>
                <c:pt idx="6">
                  <c:v>3</c:v>
                </c:pt>
                <c:pt idx="7">
                  <c:v>3</c:v>
                </c:pt>
                <c:pt idx="8">
                  <c:v>2</c:v>
                </c:pt>
                <c:pt idx="9">
                  <c:v>3</c:v>
                </c:pt>
                <c:pt idx="10">
                  <c:v>1</c:v>
                </c:pt>
              </c:numCache>
            </c:numRef>
          </c:val>
          <c:extLst>
            <c:ext xmlns:c16="http://schemas.microsoft.com/office/drawing/2014/chart" uri="{C3380CC4-5D6E-409C-BE32-E72D297353CC}">
              <c16:uniqueId val="{00000000-8ECF-43FF-A9CD-96449A9F137E}"/>
            </c:ext>
          </c:extLst>
        </c:ser>
        <c:ser>
          <c:idx val="3"/>
          <c:order val="1"/>
          <c:tx>
            <c:strRef>
              <c:f>Sheet2!$D$1</c:f>
              <c:strCache>
                <c:ptCount val="1"/>
                <c:pt idx="0">
                  <c:v>Red</c:v>
                </c:pt>
              </c:strCache>
            </c:strRef>
          </c:tx>
          <c:spPr>
            <a:solidFill>
              <a:srgbClr val="C00000"/>
            </a:solidFill>
            <a:ln>
              <a:noFill/>
            </a:ln>
            <a:effectLst/>
            <a:sp3d/>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'DATA TABLE'!$AZ$3:$AZ$13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TABLE'!$BD$3:$BD$13</c:f>
              <c:numCache>
                <c:formatCode>General</c:formatCode>
                <c:ptCount val="11"/>
                <c:pt idx="0" formatCode="0">
                  <c:v>7</c:v>
                </c:pt>
                <c:pt idx="1">
                  <c:v>0</c:v>
                </c:pt>
                <c:pt idx="2">
                  <c:v>2</c:v>
                </c:pt>
                <c:pt idx="3">
                  <c:v>1</c:v>
                </c:pt>
                <c:pt idx="4">
                  <c:v>1</c:v>
                </c:pt>
                <c:pt idx="5">
                  <c:v>0</c:v>
                </c:pt>
                <c:pt idx="6">
                  <c:v>0</c:v>
                </c:pt>
                <c:pt idx="7">
                  <c:v>0</c:v>
                </c:pt>
                <c:pt idx="8">
                  <c:v>1</c:v>
                </c:pt>
                <c:pt idx="9">
                  <c:v>0</c:v>
                </c:pt>
                <c:pt idx="10">
                  <c:v>2</c:v>
                </c:pt>
              </c:numCache>
            </c:numRef>
          </c:val>
          <c:extLst>
            <c:ext xmlns:c16="http://schemas.microsoft.com/office/drawing/2014/chart" uri="{C3380CC4-5D6E-409C-BE32-E72D297353CC}">
              <c16:uniqueId val="{00000003-8ECF-43FF-A9CD-96449A9F137E}"/>
            </c:ext>
          </c:extLst>
        </c:ser>
        <c:dLbls>
          <c:showLegendKey val="0"/>
          <c:showVal val="1"/>
          <c:showCatName val="0"/>
          <c:showSerName val="0"/>
          <c:showPercent val="0"/>
          <c:showBubbleSize val="0"/>
        </c:dLbls>
        <c:gapWidth val="56"/>
        <c:shape val="box"/>
        <c:axId val="1911080560"/>
        <c:axId val="1911096880"/>
        <c:axId val="0"/>
      </c:bar3DChart>
      <c:catAx>
        <c:axId val="1911080560"/>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n-US" sz="1000" b="1" i="0" u="none" strike="noStrike" kern="1200" baseline="0">
                <a:solidFill>
                  <a:schemeClr val="bg1"/>
                </a:solidFill>
                <a:latin typeface="+mn-lt"/>
                <a:ea typeface="+mn-ea"/>
                <a:cs typeface="+mn-cs"/>
              </a:defRPr>
            </a:pPr>
            <a:endParaRPr lang="en-NG"/>
          </a:p>
        </c:txPr>
        <c:crossAx val="1911096880"/>
        <c:crosses val="autoZero"/>
        <c:auto val="1"/>
        <c:lblAlgn val="ctr"/>
        <c:lblOffset val="100"/>
        <c:noMultiLvlLbl val="0"/>
      </c:catAx>
      <c:valAx>
        <c:axId val="1911096880"/>
        <c:scaling>
          <c:logBase val="10"/>
          <c:orientation val="minMax"/>
        </c:scaling>
        <c:delete val="1"/>
        <c:axPos val="b"/>
        <c:numFmt formatCode="0" sourceLinked="1"/>
        <c:majorTickMark val="out"/>
        <c:minorTickMark val="none"/>
        <c:tickLblPos val="nextTo"/>
        <c:crossAx val="1911080560"/>
        <c:crosses val="autoZero"/>
        <c:crossBetween val="between"/>
      </c:valAx>
      <c:spPr>
        <a:noFill/>
        <a:ln>
          <a:noFill/>
        </a:ln>
        <a:effectLst/>
      </c:spPr>
    </c:plotArea>
    <c:legend>
      <c:legendPos val="b"/>
      <c:layout>
        <c:manualLayout>
          <c:xMode val="edge"/>
          <c:yMode val="edge"/>
          <c:x val="0.33354806055307595"/>
          <c:y val="0.9405236737859195"/>
          <c:w val="0.33290372500429738"/>
          <c:h val="5.6149001278531153E-2"/>
        </c:manualLayout>
      </c:layout>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lang="en-US" sz="1000" b="1" i="0" u="none" strike="noStrike" kern="1200" baseline="0">
              <a:solidFill>
                <a:schemeClr val="bg1"/>
              </a:solidFill>
              <a:latin typeface="+mn-lt"/>
              <a:ea typeface="+mn-ea"/>
              <a:cs typeface="+mn-cs"/>
            </a:defRPr>
          </a:pPr>
          <a:endParaRPr lang="en-NG"/>
        </a:p>
      </c:txPr>
    </c:legend>
    <c:plotVisOnly val="1"/>
    <c:dispBlanksAs val="gap"/>
    <c:showDLblsOverMax val="0"/>
  </c:chart>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w="9525" cap="flat" cmpd="sng" algn="ctr">
      <a:solidFill>
        <a:schemeClr val="tx1">
          <a:lumMod val="15000"/>
          <a:lumOff val="85000"/>
        </a:schemeClr>
      </a:solidFill>
      <a:round/>
    </a:ln>
    <a:effectLst/>
  </c:spPr>
  <c:txPr>
    <a:bodyPr/>
    <a:lstStyle/>
    <a:p>
      <a:pPr>
        <a:defRPr lang="en-US"/>
      </a:pPr>
      <a:endParaRPr lang="en-NG"/>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r>
              <a:rPr lang="en-US" b="1">
                <a:solidFill>
                  <a:schemeClr val="bg1"/>
                </a:solidFill>
              </a:rPr>
              <a:t>QS 11: Self-formed CAGs with ongoing support</a:t>
            </a:r>
          </a:p>
        </c:rich>
      </c:tx>
      <c:layout>
        <c:manualLayout>
          <c:xMode val="edge"/>
          <c:yMode val="edge"/>
          <c:x val="0.22344060221561871"/>
          <c:y val="0"/>
        </c:manualLayout>
      </c:layout>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lang="en-US" sz="1400" b="0" i="0" u="none" strike="noStrike" kern="1200" spc="0" baseline="0">
              <a:solidFill>
                <a:schemeClr val="bg1"/>
              </a:solidFill>
              <a:latin typeface="+mn-lt"/>
              <a:ea typeface="+mn-ea"/>
              <a:cs typeface="+mn-cs"/>
            </a:defRPr>
          </a:pPr>
          <a:endParaRPr lang="en-NG"/>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71438629877208"/>
          <c:y val="5.649586776859504E-2"/>
          <c:w val="0.86285613701227926"/>
          <c:h val="0.88771861781740091"/>
        </c:manualLayout>
      </c:layout>
      <c:bar3DChart>
        <c:barDir val="bar"/>
        <c:grouping val="stacked"/>
        <c:varyColors val="0"/>
        <c:ser>
          <c:idx val="0"/>
          <c:order val="0"/>
          <c:tx>
            <c:strRef>
              <c:f>Sheet2!$A$1</c:f>
              <c:strCache>
                <c:ptCount val="1"/>
                <c:pt idx="0">
                  <c:v>Dark Green</c:v>
                </c:pt>
              </c:strCache>
            </c:strRef>
          </c:tx>
          <c:spPr>
            <a:solidFill>
              <a:schemeClr val="accent6">
                <a:lumMod val="75000"/>
              </a:schemeClr>
            </a:solidFill>
            <a:ln>
              <a:noFill/>
            </a:ln>
            <a:effectLst/>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'DATA TABLE'!$BE$3:$BE$13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TABLE'!$BF$3:$BF$13</c:f>
              <c:numCache>
                <c:formatCode>General</c:formatCode>
                <c:ptCount val="11"/>
                <c:pt idx="0" formatCode="0">
                  <c:v>39</c:v>
                </c:pt>
                <c:pt idx="1">
                  <c:v>5</c:v>
                </c:pt>
                <c:pt idx="2">
                  <c:v>6</c:v>
                </c:pt>
                <c:pt idx="3">
                  <c:v>6</c:v>
                </c:pt>
                <c:pt idx="4">
                  <c:v>0</c:v>
                </c:pt>
                <c:pt idx="5">
                  <c:v>7</c:v>
                </c:pt>
                <c:pt idx="6">
                  <c:v>3</c:v>
                </c:pt>
                <c:pt idx="7">
                  <c:v>6</c:v>
                </c:pt>
                <c:pt idx="8">
                  <c:v>1</c:v>
                </c:pt>
                <c:pt idx="9">
                  <c:v>5</c:v>
                </c:pt>
                <c:pt idx="10">
                  <c:v>0</c:v>
                </c:pt>
              </c:numCache>
            </c:numRef>
          </c:val>
          <c:extLst>
            <c:ext xmlns:c16="http://schemas.microsoft.com/office/drawing/2014/chart" uri="{C3380CC4-5D6E-409C-BE32-E72D297353CC}">
              <c16:uniqueId val="{00000000-4068-47A4-B4EF-5C00E3F93CF8}"/>
            </c:ext>
          </c:extLst>
        </c:ser>
        <c:ser>
          <c:idx val="3"/>
          <c:order val="3"/>
          <c:tx>
            <c:strRef>
              <c:f>Sheet2!$D$1</c:f>
              <c:strCache>
                <c:ptCount val="1"/>
                <c:pt idx="0">
                  <c:v>Red</c:v>
                </c:pt>
              </c:strCache>
            </c:strRef>
          </c:tx>
          <c:spPr>
            <a:solidFill>
              <a:srgbClr val="C00000"/>
            </a:solidFill>
            <a:ln>
              <a:noFill/>
            </a:ln>
            <a:effectLst/>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'DATA TABLE'!$BE$3:$BE$13</c:f>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f>'DATA TABLE'!$BI$3:$BI$13</c:f>
              <c:numCache>
                <c:formatCode>General</c:formatCode>
                <c:ptCount val="11"/>
                <c:pt idx="0" formatCode="0">
                  <c:v>31</c:v>
                </c:pt>
                <c:pt idx="1">
                  <c:v>2</c:v>
                </c:pt>
                <c:pt idx="2">
                  <c:v>1</c:v>
                </c:pt>
                <c:pt idx="3">
                  <c:v>1</c:v>
                </c:pt>
                <c:pt idx="4">
                  <c:v>7</c:v>
                </c:pt>
                <c:pt idx="5">
                  <c:v>0</c:v>
                </c:pt>
                <c:pt idx="6">
                  <c:v>4</c:v>
                </c:pt>
                <c:pt idx="7">
                  <c:v>1</c:v>
                </c:pt>
                <c:pt idx="8">
                  <c:v>6</c:v>
                </c:pt>
                <c:pt idx="9">
                  <c:v>2</c:v>
                </c:pt>
                <c:pt idx="10">
                  <c:v>7</c:v>
                </c:pt>
              </c:numCache>
            </c:numRef>
          </c:val>
          <c:extLst>
            <c:ext xmlns:c16="http://schemas.microsoft.com/office/drawing/2014/chart" uri="{C3380CC4-5D6E-409C-BE32-E72D297353CC}">
              <c16:uniqueId val="{00000003-4068-47A4-B4EF-5C00E3F93CF8}"/>
            </c:ext>
          </c:extLst>
        </c:ser>
        <c:dLbls>
          <c:showLegendKey val="0"/>
          <c:showVal val="1"/>
          <c:showCatName val="0"/>
          <c:showSerName val="0"/>
          <c:showPercent val="0"/>
          <c:showBubbleSize val="0"/>
        </c:dLbls>
        <c:gapWidth val="57"/>
        <c:shape val="box"/>
        <c:axId val="116717807"/>
        <c:axId val="116721167"/>
        <c:axId val="0"/>
        <c:extLst>
          <c:ext xmlns:c15="http://schemas.microsoft.com/office/drawing/2012/chart" uri="{02D57815-91ED-43cb-92C2-25804820EDAC}">
            <c15:filteredBarSeries>
              <c15:ser>
                <c:idx val="1"/>
                <c:order val="1"/>
                <c:tx>
                  <c:strRef>
                    <c:extLst>
                      <c:ext uri="{02D57815-91ED-43cb-92C2-25804820EDAC}">
                        <c15:formulaRef>
                          <c15:sqref>Sheet2!$B$1</c15:sqref>
                        </c15:formulaRef>
                      </c:ext>
                    </c:extLst>
                    <c:strCache>
                      <c:ptCount val="1"/>
                      <c:pt idx="0">
                        <c:v>Green</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0" i="0" u="none" strike="noStrike" kern="1200" baseline="0">
                          <a:solidFill>
                            <a:schemeClr val="tx1">
                              <a:lumMod val="75000"/>
                              <a:lumOff val="25000"/>
                            </a:schemeClr>
                          </a:solidFill>
                          <a:latin typeface="+mn-lt"/>
                          <a:ea typeface="+mn-ea"/>
                          <a:cs typeface="+mn-cs"/>
                        </a:defRPr>
                      </a:pPr>
                      <a:endParaRPr lang="en-NG"/>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'DATA TABLE'!$BE$3:$BE$13</c15:sqref>
                        </c15:formulaRef>
                      </c:ext>
                    </c:extLst>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extLst>
                      <c:ext uri="{02D57815-91ED-43cb-92C2-25804820EDAC}">
                        <c15:formulaRef>
                          <c15:sqref>'DATA TABLE'!$BG$3:$BG$13</c15:sqref>
                        </c15:formulaRef>
                      </c:ext>
                    </c:extLst>
                    <c:numCache>
                      <c:formatCode>General</c:formatCode>
                      <c:ptCount val="11"/>
                      <c:pt idx="0" formatCode="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4068-47A4-B4EF-5C00E3F93CF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Sheet2!$C$1</c15:sqref>
                        </c15:formulaRef>
                      </c:ext>
                    </c:extLst>
                    <c:strCache>
                      <c:ptCount val="1"/>
                      <c:pt idx="0">
                        <c:v>Yellow</c:v>
                      </c:pt>
                    </c:strCache>
                  </c:strRef>
                </c:tx>
                <c:spPr>
                  <a:solidFill>
                    <a:schemeClr val="accent3"/>
                  </a:solidFill>
                  <a:ln>
                    <a:noFill/>
                  </a:ln>
                  <a:effectLst/>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lang="en-US" sz="900" b="1" i="0" u="none" strike="noStrike" kern="1200" baseline="0">
                          <a:solidFill>
                            <a:schemeClr val="tx1"/>
                          </a:solidFill>
                          <a:latin typeface="+mn-lt"/>
                          <a:ea typeface="+mn-ea"/>
                          <a:cs typeface="+mn-cs"/>
                        </a:defRPr>
                      </a:pPr>
                      <a:endParaRPr lang="en-NG"/>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'DATA TABLE'!$BE$3:$BE$13</c15:sqref>
                        </c15:formulaRef>
                      </c:ext>
                    </c:extLst>
                    <c:strCache>
                      <c:ptCount val="11"/>
                      <c:pt idx="0">
                        <c:v>Summary</c:v>
                      </c:pt>
                      <c:pt idx="1">
                        <c:v>Initiative for Advancement of Humanity (IAH)</c:v>
                      </c:pt>
                      <c:pt idx="2">
                        <c:v>KPIF Obio-Akpor KP OSS</c:v>
                      </c:pt>
                      <c:pt idx="3">
                        <c:v>Ahoada General Hospital</c:v>
                      </c:pt>
                      <c:pt idx="4">
                        <c:v>University of Portharcourt Teaching Hospital</c:v>
                      </c:pt>
                      <c:pt idx="5">
                        <c:v>Braithwaite Memorial Specialist Hospital</c:v>
                      </c:pt>
                      <c:pt idx="6">
                        <c:v>Omoku General Hospital</c:v>
                      </c:pt>
                      <c:pt idx="7">
                        <c:v>Okirika General Hospital</c:v>
                      </c:pt>
                      <c:pt idx="8">
                        <c:v>Bodo General Hospital</c:v>
                      </c:pt>
                      <c:pt idx="9">
                        <c:v>Bori General Hospital</c:v>
                      </c:pt>
                      <c:pt idx="10">
                        <c:v>Isiokpo General Hospital</c:v>
                      </c:pt>
                    </c:strCache>
                  </c:strRef>
                </c:cat>
                <c:val>
                  <c:numRef>
                    <c:extLst xmlns:c15="http://schemas.microsoft.com/office/drawing/2012/chart">
                      <c:ext xmlns:c15="http://schemas.microsoft.com/office/drawing/2012/chart" uri="{02D57815-91ED-43cb-92C2-25804820EDAC}">
                        <c15:formulaRef>
                          <c15:sqref>'DATA TABLE'!$BH$3:$BH$13</c15:sqref>
                        </c15:formulaRef>
                      </c:ext>
                    </c:extLst>
                    <c:numCache>
                      <c:formatCode>General</c:formatCode>
                      <c:ptCount val="11"/>
                      <c:pt idx="0" formatCode="0">
                        <c:v>0</c:v>
                      </c:pt>
                      <c:pt idx="1">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2-4068-47A4-B4EF-5C00E3F93CF8}"/>
                  </c:ext>
                </c:extLst>
              </c15:ser>
            </c15:filteredBarSeries>
          </c:ext>
        </c:extLst>
      </c:bar3DChart>
      <c:catAx>
        <c:axId val="116717807"/>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n-US" sz="1000" b="1" i="0" u="none" strike="noStrike" kern="1200" baseline="0">
                <a:solidFill>
                  <a:schemeClr val="bg1"/>
                </a:solidFill>
                <a:latin typeface="+mn-lt"/>
                <a:ea typeface="+mn-ea"/>
                <a:cs typeface="+mn-cs"/>
              </a:defRPr>
            </a:pPr>
            <a:endParaRPr lang="en-NG"/>
          </a:p>
        </c:txPr>
        <c:crossAx val="116721167"/>
        <c:crosses val="autoZero"/>
        <c:auto val="1"/>
        <c:lblAlgn val="ctr"/>
        <c:lblOffset val="100"/>
        <c:noMultiLvlLbl val="0"/>
      </c:catAx>
      <c:valAx>
        <c:axId val="116721167"/>
        <c:scaling>
          <c:logBase val="10"/>
          <c:orientation val="minMax"/>
        </c:scaling>
        <c:delete val="1"/>
        <c:axPos val="b"/>
        <c:numFmt formatCode="0" sourceLinked="1"/>
        <c:majorTickMark val="out"/>
        <c:minorTickMark val="none"/>
        <c:tickLblPos val="nextTo"/>
        <c:crossAx val="116717807"/>
        <c:crosses val="autoZero"/>
        <c:crossBetween val="between"/>
      </c:valAx>
      <c:spPr>
        <a:noFill/>
        <a:ln>
          <a:noFill/>
        </a:ln>
        <a:effectLst/>
      </c:spPr>
    </c:plotArea>
    <c:legend>
      <c:legendPos val="b"/>
      <c:layout>
        <c:manualLayout>
          <c:xMode val="edge"/>
          <c:yMode val="edge"/>
          <c:x val="0.32955054920862992"/>
          <c:y val="0.94421448558599597"/>
          <c:w val="0.34089874399737652"/>
          <c:h val="5.5785514414004034E-2"/>
        </c:manualLayout>
      </c:layout>
      <c:overlay val="0"/>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a:noFill/>
        </a:ln>
        <a:effectLst/>
      </c:spPr>
      <c:txPr>
        <a:bodyPr rot="0" spcFirstLastPara="1" vertOverflow="ellipsis" vert="horz" wrap="square" anchor="ctr" anchorCtr="1"/>
        <a:lstStyle/>
        <a:p>
          <a:pPr>
            <a:defRPr lang="en-US" sz="1200" b="1" i="0" u="none" strike="noStrike" kern="1200" baseline="0">
              <a:solidFill>
                <a:schemeClr val="bg1"/>
              </a:solidFill>
              <a:latin typeface="+mn-lt"/>
              <a:ea typeface="+mn-ea"/>
              <a:cs typeface="+mn-cs"/>
            </a:defRPr>
          </a:pPr>
          <a:endParaRPr lang="en-NG"/>
        </a:p>
      </c:txPr>
    </c:legend>
    <c:plotVisOnly val="1"/>
    <c:dispBlanksAs val="gap"/>
    <c:showDLblsOverMax val="0"/>
  </c:chart>
  <c:spPr>
    <a:gradFill>
      <a:gsLst>
        <a:gs pos="0">
          <a:schemeClr val="tx1">
            <a:lumMod val="50000"/>
            <a:lumOff val="50000"/>
          </a:schemeClr>
        </a:gs>
        <a:gs pos="46000">
          <a:schemeClr val="tx1">
            <a:lumMod val="65000"/>
            <a:lumOff val="35000"/>
          </a:schemeClr>
        </a:gs>
        <a:gs pos="100000">
          <a:schemeClr val="tx1">
            <a:lumMod val="85000"/>
            <a:lumOff val="15000"/>
          </a:schemeClr>
        </a:gs>
      </a:gsLst>
      <a:path path="circle">
        <a:fillToRect l="50000" t="130000" r="50000" b="-30000"/>
      </a:path>
    </a:gradFill>
    <a:ln w="9525" cap="flat" cmpd="sng" algn="ctr">
      <a:solidFill>
        <a:schemeClr val="tx1">
          <a:lumMod val="15000"/>
          <a:lumOff val="85000"/>
        </a:schemeClr>
      </a:solidFill>
      <a:round/>
    </a:ln>
    <a:effectLst/>
  </c:spPr>
  <c:txPr>
    <a:bodyPr/>
    <a:lstStyle/>
    <a:p>
      <a:pPr>
        <a:defRPr lang="en-US"/>
      </a:pPr>
      <a:endParaRPr lang="en-NG"/>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1.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6.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5.png"/><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190500</xdr:rowOff>
    </xdr:from>
    <xdr:to>
      <xdr:col>0</xdr:col>
      <xdr:colOff>171450</xdr:colOff>
      <xdr:row>3</xdr:row>
      <xdr:rowOff>158750</xdr:rowOff>
    </xdr:to>
    <xdr:pic>
      <xdr:nvPicPr>
        <xdr:cNvPr id="2" name="Graphic 1" descr="Eye outlin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1231900"/>
          <a:ext cx="171450" cy="15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xdr:row>
      <xdr:rowOff>0</xdr:rowOff>
    </xdr:from>
    <xdr:to>
      <xdr:col>0</xdr:col>
      <xdr:colOff>171450</xdr:colOff>
      <xdr:row>5</xdr:row>
      <xdr:rowOff>171450</xdr:rowOff>
    </xdr:to>
    <xdr:pic>
      <xdr:nvPicPr>
        <xdr:cNvPr id="3" name="Graphic 2" descr="Eye outlin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160020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xdr:row>
      <xdr:rowOff>0</xdr:rowOff>
    </xdr:from>
    <xdr:to>
      <xdr:col>0</xdr:col>
      <xdr:colOff>171450</xdr:colOff>
      <xdr:row>7</xdr:row>
      <xdr:rowOff>171450</xdr:rowOff>
    </xdr:to>
    <xdr:pic>
      <xdr:nvPicPr>
        <xdr:cNvPr id="4" name="Graphic 4" descr="Eye outlin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196850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18</xdr:row>
      <xdr:rowOff>0</xdr:rowOff>
    </xdr:from>
    <xdr:to>
      <xdr:col>0</xdr:col>
      <xdr:colOff>171450</xdr:colOff>
      <xdr:row>18</xdr:row>
      <xdr:rowOff>171450</xdr:rowOff>
    </xdr:to>
    <xdr:pic>
      <xdr:nvPicPr>
        <xdr:cNvPr id="5" name="Graphic 5" descr="Eye outline">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403225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32</xdr:row>
      <xdr:rowOff>0</xdr:rowOff>
    </xdr:from>
    <xdr:to>
      <xdr:col>0</xdr:col>
      <xdr:colOff>171450</xdr:colOff>
      <xdr:row>32</xdr:row>
      <xdr:rowOff>171450</xdr:rowOff>
    </xdr:to>
    <xdr:pic>
      <xdr:nvPicPr>
        <xdr:cNvPr id="6" name="Graphic 6" descr="Eye outline">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712152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52</xdr:row>
      <xdr:rowOff>0</xdr:rowOff>
    </xdr:from>
    <xdr:to>
      <xdr:col>0</xdr:col>
      <xdr:colOff>171450</xdr:colOff>
      <xdr:row>52</xdr:row>
      <xdr:rowOff>171450</xdr:rowOff>
    </xdr:to>
    <xdr:pic>
      <xdr:nvPicPr>
        <xdr:cNvPr id="7" name="Graphic 8" descr="Eye outline">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1122997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27214</xdr:colOff>
      <xdr:row>61</xdr:row>
      <xdr:rowOff>6804</xdr:rowOff>
    </xdr:from>
    <xdr:to>
      <xdr:col>0</xdr:col>
      <xdr:colOff>198664</xdr:colOff>
      <xdr:row>61</xdr:row>
      <xdr:rowOff>178254</xdr:rowOff>
    </xdr:to>
    <xdr:pic>
      <xdr:nvPicPr>
        <xdr:cNvPr id="11" name="Graphic 13" descr="Eye outline">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27214" y="1276350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66</xdr:row>
      <xdr:rowOff>0</xdr:rowOff>
    </xdr:from>
    <xdr:to>
      <xdr:col>0</xdr:col>
      <xdr:colOff>171450</xdr:colOff>
      <xdr:row>66</xdr:row>
      <xdr:rowOff>171450</xdr:rowOff>
    </xdr:to>
    <xdr:pic>
      <xdr:nvPicPr>
        <xdr:cNvPr id="13" name="Graphic 15" descr="Eye outline">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1532890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69</xdr:row>
      <xdr:rowOff>0</xdr:rowOff>
    </xdr:from>
    <xdr:to>
      <xdr:col>0</xdr:col>
      <xdr:colOff>171450</xdr:colOff>
      <xdr:row>69</xdr:row>
      <xdr:rowOff>171450</xdr:rowOff>
    </xdr:to>
    <xdr:pic>
      <xdr:nvPicPr>
        <xdr:cNvPr id="14" name="Graphic 17" descr="Eye outline">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1588135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92</xdr:row>
      <xdr:rowOff>0</xdr:rowOff>
    </xdr:from>
    <xdr:to>
      <xdr:col>0</xdr:col>
      <xdr:colOff>171450</xdr:colOff>
      <xdr:row>92</xdr:row>
      <xdr:rowOff>171450</xdr:rowOff>
    </xdr:to>
    <xdr:pic>
      <xdr:nvPicPr>
        <xdr:cNvPr id="16" name="Graphic 21" descr="Eye outline">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2131695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102</xdr:row>
      <xdr:rowOff>0</xdr:rowOff>
    </xdr:from>
    <xdr:to>
      <xdr:col>0</xdr:col>
      <xdr:colOff>171450</xdr:colOff>
      <xdr:row>102</xdr:row>
      <xdr:rowOff>171450</xdr:rowOff>
    </xdr:to>
    <xdr:pic>
      <xdr:nvPicPr>
        <xdr:cNvPr id="17" name="Graphic 22" descr="Eye outline">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2509837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105</xdr:row>
      <xdr:rowOff>0</xdr:rowOff>
    </xdr:from>
    <xdr:to>
      <xdr:col>0</xdr:col>
      <xdr:colOff>171450</xdr:colOff>
      <xdr:row>105</xdr:row>
      <xdr:rowOff>171450</xdr:rowOff>
    </xdr:to>
    <xdr:pic>
      <xdr:nvPicPr>
        <xdr:cNvPr id="18" name="Graphic 23" descr="Eye outline">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2565082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111</xdr:row>
      <xdr:rowOff>0</xdr:rowOff>
    </xdr:from>
    <xdr:to>
      <xdr:col>0</xdr:col>
      <xdr:colOff>171450</xdr:colOff>
      <xdr:row>111</xdr:row>
      <xdr:rowOff>171450</xdr:rowOff>
    </xdr:to>
    <xdr:pic>
      <xdr:nvPicPr>
        <xdr:cNvPr id="19" name="Graphic 1453523502" descr="Eye outline">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2675572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118</xdr:row>
      <xdr:rowOff>0</xdr:rowOff>
    </xdr:from>
    <xdr:to>
      <xdr:col>0</xdr:col>
      <xdr:colOff>171450</xdr:colOff>
      <xdr:row>118</xdr:row>
      <xdr:rowOff>171450</xdr:rowOff>
    </xdr:to>
    <xdr:pic>
      <xdr:nvPicPr>
        <xdr:cNvPr id="20" name="Graphic 25" descr="Eye outline">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2959417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121</xdr:row>
      <xdr:rowOff>0</xdr:rowOff>
    </xdr:from>
    <xdr:to>
      <xdr:col>0</xdr:col>
      <xdr:colOff>171450</xdr:colOff>
      <xdr:row>121</xdr:row>
      <xdr:rowOff>171450</xdr:rowOff>
    </xdr:to>
    <xdr:pic>
      <xdr:nvPicPr>
        <xdr:cNvPr id="21" name="Graphic 26" descr="Eye outline">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3014662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127</xdr:row>
      <xdr:rowOff>0</xdr:rowOff>
    </xdr:from>
    <xdr:to>
      <xdr:col>0</xdr:col>
      <xdr:colOff>171450</xdr:colOff>
      <xdr:row>127</xdr:row>
      <xdr:rowOff>171450</xdr:rowOff>
    </xdr:to>
    <xdr:pic>
      <xdr:nvPicPr>
        <xdr:cNvPr id="22" name="Graphic 27" descr="Eye outline">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3128010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143</xdr:row>
      <xdr:rowOff>0</xdr:rowOff>
    </xdr:from>
    <xdr:to>
      <xdr:col>0</xdr:col>
      <xdr:colOff>171450</xdr:colOff>
      <xdr:row>143</xdr:row>
      <xdr:rowOff>171450</xdr:rowOff>
    </xdr:to>
    <xdr:pic>
      <xdr:nvPicPr>
        <xdr:cNvPr id="23" name="Graphic 29" descr="Eye outline">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3445827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145</xdr:row>
      <xdr:rowOff>0</xdr:rowOff>
    </xdr:from>
    <xdr:to>
      <xdr:col>0</xdr:col>
      <xdr:colOff>171450</xdr:colOff>
      <xdr:row>145</xdr:row>
      <xdr:rowOff>171450</xdr:rowOff>
    </xdr:to>
    <xdr:pic>
      <xdr:nvPicPr>
        <xdr:cNvPr id="24" name="Graphic 30" descr="Eye outline">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3482657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147</xdr:row>
      <xdr:rowOff>0</xdr:rowOff>
    </xdr:from>
    <xdr:to>
      <xdr:col>0</xdr:col>
      <xdr:colOff>171450</xdr:colOff>
      <xdr:row>147</xdr:row>
      <xdr:rowOff>171450</xdr:rowOff>
    </xdr:to>
    <xdr:pic>
      <xdr:nvPicPr>
        <xdr:cNvPr id="25" name="Graphic 31" descr="Eye outline">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3525202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150</xdr:row>
      <xdr:rowOff>0</xdr:rowOff>
    </xdr:from>
    <xdr:to>
      <xdr:col>0</xdr:col>
      <xdr:colOff>171450</xdr:colOff>
      <xdr:row>150</xdr:row>
      <xdr:rowOff>171450</xdr:rowOff>
    </xdr:to>
    <xdr:pic>
      <xdr:nvPicPr>
        <xdr:cNvPr id="26" name="Graphic 32" descr="Eye outline">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35804475"/>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171</xdr:row>
      <xdr:rowOff>0</xdr:rowOff>
    </xdr:from>
    <xdr:to>
      <xdr:col>0</xdr:col>
      <xdr:colOff>171450</xdr:colOff>
      <xdr:row>171</xdr:row>
      <xdr:rowOff>171450</xdr:rowOff>
    </xdr:to>
    <xdr:pic>
      <xdr:nvPicPr>
        <xdr:cNvPr id="27" name="Graphic 35" descr="Eye outline">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3973830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174</xdr:row>
      <xdr:rowOff>0</xdr:rowOff>
    </xdr:from>
    <xdr:to>
      <xdr:col>0</xdr:col>
      <xdr:colOff>171450</xdr:colOff>
      <xdr:row>174</xdr:row>
      <xdr:rowOff>171450</xdr:rowOff>
    </xdr:to>
    <xdr:pic>
      <xdr:nvPicPr>
        <xdr:cNvPr id="28" name="Graphic 34" descr="Eye outline">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4029075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176</xdr:row>
      <xdr:rowOff>0</xdr:rowOff>
    </xdr:from>
    <xdr:to>
      <xdr:col>0</xdr:col>
      <xdr:colOff>171450</xdr:colOff>
      <xdr:row>176</xdr:row>
      <xdr:rowOff>171450</xdr:rowOff>
    </xdr:to>
    <xdr:pic>
      <xdr:nvPicPr>
        <xdr:cNvPr id="29" name="Graphic 33" descr="Eye outline">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4065905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178</xdr:row>
      <xdr:rowOff>0</xdr:rowOff>
    </xdr:from>
    <xdr:to>
      <xdr:col>0</xdr:col>
      <xdr:colOff>171450</xdr:colOff>
      <xdr:row>178</xdr:row>
      <xdr:rowOff>171450</xdr:rowOff>
    </xdr:to>
    <xdr:pic>
      <xdr:nvPicPr>
        <xdr:cNvPr id="30" name="Graphic 36" descr="Eye outline">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4102735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7056</xdr:colOff>
      <xdr:row>88</xdr:row>
      <xdr:rowOff>176388</xdr:rowOff>
    </xdr:from>
    <xdr:to>
      <xdr:col>0</xdr:col>
      <xdr:colOff>178506</xdr:colOff>
      <xdr:row>89</xdr:row>
      <xdr:rowOff>164393</xdr:rowOff>
    </xdr:to>
    <xdr:pic>
      <xdr:nvPicPr>
        <xdr:cNvPr id="31" name="Graphic 18" descr="Eye outline">
          <a:extLst>
            <a:ext uri="{FF2B5EF4-FFF2-40B4-BE49-F238E27FC236}">
              <a16:creationId xmlns:a16="http://schemas.microsoft.com/office/drawing/2014/main" id="{DF15EF48-D648-422D-8572-1B87957318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7056" y="20827999"/>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7056</xdr:colOff>
      <xdr:row>130</xdr:row>
      <xdr:rowOff>28222</xdr:rowOff>
    </xdr:from>
    <xdr:to>
      <xdr:col>0</xdr:col>
      <xdr:colOff>178506</xdr:colOff>
      <xdr:row>131</xdr:row>
      <xdr:rowOff>16227</xdr:rowOff>
    </xdr:to>
    <xdr:pic>
      <xdr:nvPicPr>
        <xdr:cNvPr id="32" name="Graphic 18" descr="Eye outline">
          <a:extLst>
            <a:ext uri="{FF2B5EF4-FFF2-40B4-BE49-F238E27FC236}">
              <a16:creationId xmlns:a16="http://schemas.microsoft.com/office/drawing/2014/main" id="{5A6786CE-9B63-4741-90A8-E7F60A5E6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7056" y="31107944"/>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7055</xdr:colOff>
      <xdr:row>133</xdr:row>
      <xdr:rowOff>42333</xdr:rowOff>
    </xdr:from>
    <xdr:to>
      <xdr:col>0</xdr:col>
      <xdr:colOff>178505</xdr:colOff>
      <xdr:row>134</xdr:row>
      <xdr:rowOff>30339</xdr:rowOff>
    </xdr:to>
    <xdr:pic>
      <xdr:nvPicPr>
        <xdr:cNvPr id="33" name="Graphic 18" descr="Eye outline">
          <a:extLst>
            <a:ext uri="{FF2B5EF4-FFF2-40B4-BE49-F238E27FC236}">
              <a16:creationId xmlns:a16="http://schemas.microsoft.com/office/drawing/2014/main" id="{23B15063-2BCD-4448-93BD-5515E2AE6E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7055" y="31672389"/>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6804</xdr:colOff>
      <xdr:row>10</xdr:row>
      <xdr:rowOff>13502</xdr:rowOff>
    </xdr:from>
    <xdr:to>
      <xdr:col>0</xdr:col>
      <xdr:colOff>142875</xdr:colOff>
      <xdr:row>10</xdr:row>
      <xdr:rowOff>149379</xdr:rowOff>
    </xdr:to>
    <xdr:pic>
      <xdr:nvPicPr>
        <xdr:cNvPr id="12" name="Picture 11" descr="file Icon 1128323">
          <a:extLst>
            <a:ext uri="{FF2B5EF4-FFF2-40B4-BE49-F238E27FC236}">
              <a16:creationId xmlns:a16="http://schemas.microsoft.com/office/drawing/2014/main" id="{46FC64F0-5CAB-523B-456A-C7C93BBABC1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4" y="2979859"/>
          <a:ext cx="136071" cy="1358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16253</xdr:rowOff>
    </xdr:from>
    <xdr:to>
      <xdr:col>0</xdr:col>
      <xdr:colOff>156482</xdr:colOff>
      <xdr:row>12</xdr:row>
      <xdr:rowOff>172512</xdr:rowOff>
    </xdr:to>
    <xdr:pic>
      <xdr:nvPicPr>
        <xdr:cNvPr id="34" name="Picture 33" descr="file Icon 1128323">
          <a:extLst>
            <a:ext uri="{FF2B5EF4-FFF2-40B4-BE49-F238E27FC236}">
              <a16:creationId xmlns:a16="http://schemas.microsoft.com/office/drawing/2014/main" id="{599D76D9-9779-4EFA-A935-A641CE83A1D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3363610"/>
          <a:ext cx="156482" cy="156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14899</xdr:rowOff>
    </xdr:from>
    <xdr:to>
      <xdr:col>0</xdr:col>
      <xdr:colOff>160563</xdr:colOff>
      <xdr:row>14</xdr:row>
      <xdr:rowOff>175234</xdr:rowOff>
    </xdr:to>
    <xdr:pic>
      <xdr:nvPicPr>
        <xdr:cNvPr id="35" name="Picture 34" descr="file Icon 1128323">
          <a:extLst>
            <a:ext uri="{FF2B5EF4-FFF2-40B4-BE49-F238E27FC236}">
              <a16:creationId xmlns:a16="http://schemas.microsoft.com/office/drawing/2014/main" id="{987D3292-DE2A-477E-A9F7-725D8BA7128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3743256"/>
          <a:ext cx="160563" cy="160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xdr:row>
      <xdr:rowOff>242661</xdr:rowOff>
    </xdr:from>
    <xdr:to>
      <xdr:col>0</xdr:col>
      <xdr:colOff>171450</xdr:colOff>
      <xdr:row>20</xdr:row>
      <xdr:rowOff>169182</xdr:rowOff>
    </xdr:to>
    <xdr:pic>
      <xdr:nvPicPr>
        <xdr:cNvPr id="36" name="Graphic 5" descr="Eye outline">
          <a:extLst>
            <a:ext uri="{FF2B5EF4-FFF2-40B4-BE49-F238E27FC236}">
              <a16:creationId xmlns:a16="http://schemas.microsoft.com/office/drawing/2014/main" id="{6B48A25C-BC2F-40AF-A5E3-70A8D50B1D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4923518"/>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20864</xdr:rowOff>
    </xdr:from>
    <xdr:to>
      <xdr:col>0</xdr:col>
      <xdr:colOff>171450</xdr:colOff>
      <xdr:row>23</xdr:row>
      <xdr:rowOff>1814</xdr:rowOff>
    </xdr:to>
    <xdr:pic>
      <xdr:nvPicPr>
        <xdr:cNvPr id="37" name="Graphic 5" descr="Eye outline">
          <a:extLst>
            <a:ext uri="{FF2B5EF4-FFF2-40B4-BE49-F238E27FC236}">
              <a16:creationId xmlns:a16="http://schemas.microsoft.com/office/drawing/2014/main" id="{F748D0C6-0B95-4B83-A8DD-9F0A7E4E65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532765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24</xdr:row>
      <xdr:rowOff>27214</xdr:rowOff>
    </xdr:from>
    <xdr:to>
      <xdr:col>0</xdr:col>
      <xdr:colOff>171450</xdr:colOff>
      <xdr:row>25</xdr:row>
      <xdr:rowOff>8164</xdr:rowOff>
    </xdr:to>
    <xdr:pic>
      <xdr:nvPicPr>
        <xdr:cNvPr id="38" name="Graphic 5" descr="Eye outline">
          <a:extLst>
            <a:ext uri="{FF2B5EF4-FFF2-40B4-BE49-F238E27FC236}">
              <a16:creationId xmlns:a16="http://schemas.microsoft.com/office/drawing/2014/main" id="{84E878B3-0937-4901-8B77-7304A37E8B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571500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6804</xdr:colOff>
      <xdr:row>28</xdr:row>
      <xdr:rowOff>0</xdr:rowOff>
    </xdr:from>
    <xdr:to>
      <xdr:col>0</xdr:col>
      <xdr:colOff>167367</xdr:colOff>
      <xdr:row>28</xdr:row>
      <xdr:rowOff>160335</xdr:rowOff>
    </xdr:to>
    <xdr:pic>
      <xdr:nvPicPr>
        <xdr:cNvPr id="39" name="Picture 38" descr="file Icon 1128323">
          <a:extLst>
            <a:ext uri="{FF2B5EF4-FFF2-40B4-BE49-F238E27FC236}">
              <a16:creationId xmlns:a16="http://schemas.microsoft.com/office/drawing/2014/main" id="{7736B822-E648-4B58-8439-2DD35BEC511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04" y="6449786"/>
          <a:ext cx="160563" cy="160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27214</xdr:rowOff>
    </xdr:from>
    <xdr:to>
      <xdr:col>0</xdr:col>
      <xdr:colOff>160563</xdr:colOff>
      <xdr:row>37</xdr:row>
      <xdr:rowOff>1282</xdr:rowOff>
    </xdr:to>
    <xdr:pic>
      <xdr:nvPicPr>
        <xdr:cNvPr id="40" name="Picture 39" descr="file Icon 1128323">
          <a:extLst>
            <a:ext uri="{FF2B5EF4-FFF2-40B4-BE49-F238E27FC236}">
              <a16:creationId xmlns:a16="http://schemas.microsoft.com/office/drawing/2014/main" id="{2AB8DDA7-F8FB-4E02-823E-A76722ADB68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8014607"/>
          <a:ext cx="160563" cy="160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57150</xdr:rowOff>
    </xdr:from>
    <xdr:to>
      <xdr:col>0</xdr:col>
      <xdr:colOff>160563</xdr:colOff>
      <xdr:row>39</xdr:row>
      <xdr:rowOff>26985</xdr:rowOff>
    </xdr:to>
    <xdr:pic>
      <xdr:nvPicPr>
        <xdr:cNvPr id="41" name="Picture 40" descr="file Icon 1128323">
          <a:extLst>
            <a:ext uri="{FF2B5EF4-FFF2-40B4-BE49-F238E27FC236}">
              <a16:creationId xmlns:a16="http://schemas.microsoft.com/office/drawing/2014/main" id="{98ADE8F0-F240-4C5D-A058-DD0669711C8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8425543"/>
          <a:ext cx="160563" cy="160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61232</xdr:rowOff>
    </xdr:from>
    <xdr:to>
      <xdr:col>0</xdr:col>
      <xdr:colOff>160563</xdr:colOff>
      <xdr:row>42</xdr:row>
      <xdr:rowOff>31067</xdr:rowOff>
    </xdr:to>
    <xdr:pic>
      <xdr:nvPicPr>
        <xdr:cNvPr id="42" name="Picture 41" descr="file Icon 1128323">
          <a:extLst>
            <a:ext uri="{FF2B5EF4-FFF2-40B4-BE49-F238E27FC236}">
              <a16:creationId xmlns:a16="http://schemas.microsoft.com/office/drawing/2014/main" id="{5916B495-5662-484C-AFD8-0AABC8BA2D9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9001125"/>
          <a:ext cx="160563" cy="160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16329</xdr:colOff>
      <xdr:row>45</xdr:row>
      <xdr:rowOff>77561</xdr:rowOff>
    </xdr:from>
    <xdr:to>
      <xdr:col>0</xdr:col>
      <xdr:colOff>176892</xdr:colOff>
      <xdr:row>46</xdr:row>
      <xdr:rowOff>47396</xdr:rowOff>
    </xdr:to>
    <xdr:pic>
      <xdr:nvPicPr>
        <xdr:cNvPr id="43" name="Picture 42" descr="file Icon 1128323">
          <a:extLst>
            <a:ext uri="{FF2B5EF4-FFF2-40B4-BE49-F238E27FC236}">
              <a16:creationId xmlns:a16="http://schemas.microsoft.com/office/drawing/2014/main" id="{B800B4D8-B566-4BD8-BAC5-9757FD69C36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329" y="9779454"/>
          <a:ext cx="160563" cy="160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13607</xdr:colOff>
      <xdr:row>56</xdr:row>
      <xdr:rowOff>95250</xdr:rowOff>
    </xdr:from>
    <xdr:to>
      <xdr:col>0</xdr:col>
      <xdr:colOff>185057</xdr:colOff>
      <xdr:row>57</xdr:row>
      <xdr:rowOff>76200</xdr:rowOff>
    </xdr:to>
    <xdr:pic>
      <xdr:nvPicPr>
        <xdr:cNvPr id="44" name="Graphic 13" descr="Eye outline">
          <a:extLst>
            <a:ext uri="{FF2B5EF4-FFF2-40B4-BE49-F238E27FC236}">
              <a16:creationId xmlns:a16="http://schemas.microsoft.com/office/drawing/2014/main" id="{02A82142-5697-4DC9-9586-953B8EBDFB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13607" y="11899446"/>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9524</xdr:colOff>
      <xdr:row>63</xdr:row>
      <xdr:rowOff>23132</xdr:rowOff>
    </xdr:from>
    <xdr:to>
      <xdr:col>0</xdr:col>
      <xdr:colOff>180974</xdr:colOff>
      <xdr:row>64</xdr:row>
      <xdr:rowOff>4082</xdr:rowOff>
    </xdr:to>
    <xdr:pic>
      <xdr:nvPicPr>
        <xdr:cNvPr id="45" name="Graphic 13" descr="Eye outline">
          <a:extLst>
            <a:ext uri="{FF2B5EF4-FFF2-40B4-BE49-F238E27FC236}">
              <a16:creationId xmlns:a16="http://schemas.microsoft.com/office/drawing/2014/main" id="{CB4C6148-8F88-4DB5-A43D-D5747AD5DB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9524" y="13160828"/>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27215</xdr:rowOff>
    </xdr:from>
    <xdr:to>
      <xdr:col>0</xdr:col>
      <xdr:colOff>160563</xdr:colOff>
      <xdr:row>74</xdr:row>
      <xdr:rowOff>1283</xdr:rowOff>
    </xdr:to>
    <xdr:pic>
      <xdr:nvPicPr>
        <xdr:cNvPr id="46" name="Picture 45" descr="file Icon 1128323">
          <a:extLst>
            <a:ext uri="{FF2B5EF4-FFF2-40B4-BE49-F238E27FC236}">
              <a16:creationId xmlns:a16="http://schemas.microsoft.com/office/drawing/2014/main" id="{98FF512B-4E95-4AF4-AD0F-32B8C1706FB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5069911"/>
          <a:ext cx="160563" cy="160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36739</xdr:colOff>
      <xdr:row>75</xdr:row>
      <xdr:rowOff>84365</xdr:rowOff>
    </xdr:from>
    <xdr:to>
      <xdr:col>0</xdr:col>
      <xdr:colOff>197302</xdr:colOff>
      <xdr:row>76</xdr:row>
      <xdr:rowOff>54200</xdr:rowOff>
    </xdr:to>
    <xdr:pic>
      <xdr:nvPicPr>
        <xdr:cNvPr id="47" name="Picture 46" descr="file Icon 1128323">
          <a:extLst>
            <a:ext uri="{FF2B5EF4-FFF2-40B4-BE49-F238E27FC236}">
              <a16:creationId xmlns:a16="http://schemas.microsoft.com/office/drawing/2014/main" id="{748344A2-A3D7-4E27-8722-FB8DA45A20C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6739" y="15508061"/>
          <a:ext cx="160563" cy="160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5444</xdr:rowOff>
    </xdr:from>
    <xdr:to>
      <xdr:col>0</xdr:col>
      <xdr:colOff>160563</xdr:colOff>
      <xdr:row>79</xdr:row>
      <xdr:rowOff>165779</xdr:rowOff>
    </xdr:to>
    <xdr:pic>
      <xdr:nvPicPr>
        <xdr:cNvPr id="48" name="Picture 47" descr="file Icon 1128323">
          <a:extLst>
            <a:ext uri="{FF2B5EF4-FFF2-40B4-BE49-F238E27FC236}">
              <a16:creationId xmlns:a16="http://schemas.microsoft.com/office/drawing/2014/main" id="{ECDC0EFC-FA97-4D1B-83D0-02E37B2266D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6381640"/>
          <a:ext cx="160563" cy="160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82</xdr:row>
      <xdr:rowOff>21773</xdr:rowOff>
    </xdr:from>
    <xdr:to>
      <xdr:col>0</xdr:col>
      <xdr:colOff>160563</xdr:colOff>
      <xdr:row>83</xdr:row>
      <xdr:rowOff>680</xdr:rowOff>
    </xdr:to>
    <xdr:pic>
      <xdr:nvPicPr>
        <xdr:cNvPr id="49" name="Picture 48" descr="file Icon 1128323">
          <a:extLst>
            <a:ext uri="{FF2B5EF4-FFF2-40B4-BE49-F238E27FC236}">
              <a16:creationId xmlns:a16="http://schemas.microsoft.com/office/drawing/2014/main" id="{5F47D521-6F28-4C5B-809A-5BB54AD9D55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6969469"/>
          <a:ext cx="160563" cy="160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84</xdr:row>
      <xdr:rowOff>20410</xdr:rowOff>
    </xdr:from>
    <xdr:to>
      <xdr:col>0</xdr:col>
      <xdr:colOff>156707</xdr:colOff>
      <xdr:row>84</xdr:row>
      <xdr:rowOff>176893</xdr:rowOff>
    </xdr:to>
    <xdr:pic>
      <xdr:nvPicPr>
        <xdr:cNvPr id="50" name="Picture 49" descr="file Icon 1128323">
          <a:extLst>
            <a:ext uri="{FF2B5EF4-FFF2-40B4-BE49-F238E27FC236}">
              <a16:creationId xmlns:a16="http://schemas.microsoft.com/office/drawing/2014/main" id="{A1AAA285-7F76-4B5E-8B0C-6EFA6FA766D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 y="17349106"/>
          <a:ext cx="156706" cy="156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94</xdr:row>
      <xdr:rowOff>21771</xdr:rowOff>
    </xdr:from>
    <xdr:to>
      <xdr:col>0</xdr:col>
      <xdr:colOff>171450</xdr:colOff>
      <xdr:row>95</xdr:row>
      <xdr:rowOff>2721</xdr:rowOff>
    </xdr:to>
    <xdr:pic>
      <xdr:nvPicPr>
        <xdr:cNvPr id="53" name="Graphic 21" descr="Eye outline">
          <a:extLst>
            <a:ext uri="{FF2B5EF4-FFF2-40B4-BE49-F238E27FC236}">
              <a16:creationId xmlns:a16="http://schemas.microsoft.com/office/drawing/2014/main" id="{43058B67-FCE3-4FCE-A9DA-32D44C0E3B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1912620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107</xdr:row>
      <xdr:rowOff>0</xdr:rowOff>
    </xdr:from>
    <xdr:to>
      <xdr:col>0</xdr:col>
      <xdr:colOff>171450</xdr:colOff>
      <xdr:row>107</xdr:row>
      <xdr:rowOff>171450</xdr:rowOff>
    </xdr:to>
    <xdr:pic>
      <xdr:nvPicPr>
        <xdr:cNvPr id="58" name="Graphic 23" descr="Eye outline">
          <a:extLst>
            <a:ext uri="{FF2B5EF4-FFF2-40B4-BE49-F238E27FC236}">
              <a16:creationId xmlns:a16="http://schemas.microsoft.com/office/drawing/2014/main" id="{013313C3-07F4-418B-BDC3-4ED1301C35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21594536"/>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135</xdr:row>
      <xdr:rowOff>0</xdr:rowOff>
    </xdr:from>
    <xdr:to>
      <xdr:col>0</xdr:col>
      <xdr:colOff>171450</xdr:colOff>
      <xdr:row>135</xdr:row>
      <xdr:rowOff>178506</xdr:rowOff>
    </xdr:to>
    <xdr:pic>
      <xdr:nvPicPr>
        <xdr:cNvPr id="59" name="Graphic 18" descr="Eye outline">
          <a:extLst>
            <a:ext uri="{FF2B5EF4-FFF2-40B4-BE49-F238E27FC236}">
              <a16:creationId xmlns:a16="http://schemas.microsoft.com/office/drawing/2014/main" id="{ACCF05AF-31B9-45A1-8F4C-D409CB6B13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27078214"/>
          <a:ext cx="171450" cy="178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164</xdr:row>
      <xdr:rowOff>0</xdr:rowOff>
    </xdr:from>
    <xdr:to>
      <xdr:col>0</xdr:col>
      <xdr:colOff>171450</xdr:colOff>
      <xdr:row>164</xdr:row>
      <xdr:rowOff>171450</xdr:rowOff>
    </xdr:to>
    <xdr:pic>
      <xdr:nvPicPr>
        <xdr:cNvPr id="60" name="Graphic 35" descr="Eye outline">
          <a:extLst>
            <a:ext uri="{FF2B5EF4-FFF2-40B4-BE49-F238E27FC236}">
              <a16:creationId xmlns:a16="http://schemas.microsoft.com/office/drawing/2014/main" id="{CE555DF5-BB46-45E7-87A0-DFD112F5B3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3267075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162</xdr:row>
      <xdr:rowOff>0</xdr:rowOff>
    </xdr:from>
    <xdr:to>
      <xdr:col>0</xdr:col>
      <xdr:colOff>171450</xdr:colOff>
      <xdr:row>162</xdr:row>
      <xdr:rowOff>171450</xdr:rowOff>
    </xdr:to>
    <xdr:pic>
      <xdr:nvPicPr>
        <xdr:cNvPr id="61" name="Graphic 35" descr="Eye outline">
          <a:extLst>
            <a:ext uri="{FF2B5EF4-FFF2-40B4-BE49-F238E27FC236}">
              <a16:creationId xmlns:a16="http://schemas.microsoft.com/office/drawing/2014/main" id="{9564AAFB-2B0D-4A94-A0AA-1F477A02DC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flipV="1">
          <a:off x="0" y="32289750"/>
          <a:ext cx="17145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183697</xdr:colOff>
      <xdr:row>20</xdr:row>
      <xdr:rowOff>6803</xdr:rowOff>
    </xdr:from>
    <xdr:to>
      <xdr:col>0</xdr:col>
      <xdr:colOff>344260</xdr:colOff>
      <xdr:row>20</xdr:row>
      <xdr:rowOff>167138</xdr:rowOff>
    </xdr:to>
    <xdr:pic>
      <xdr:nvPicPr>
        <xdr:cNvPr id="8" name="Picture 7" descr="file Icon 1128323">
          <a:extLst>
            <a:ext uri="{FF2B5EF4-FFF2-40B4-BE49-F238E27FC236}">
              <a16:creationId xmlns:a16="http://schemas.microsoft.com/office/drawing/2014/main" id="{CD72640D-6668-43BF-8EF0-C128F01B9CB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3697" y="4932589"/>
          <a:ext cx="160563" cy="160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10514135</xdr:colOff>
      <xdr:row>1</xdr:row>
      <xdr:rowOff>32756</xdr:rowOff>
    </xdr:from>
    <xdr:to>
      <xdr:col>1</xdr:col>
      <xdr:colOff>11212577</xdr:colOff>
      <xdr:row>1</xdr:row>
      <xdr:rowOff>441412</xdr:rowOff>
    </xdr:to>
    <xdr:pic>
      <xdr:nvPicPr>
        <xdr:cNvPr id="10" name="Picture 9" descr="Icon&#10;&#10;Description automatically generated">
          <a:extLst>
            <a:ext uri="{FF2B5EF4-FFF2-40B4-BE49-F238E27FC236}">
              <a16:creationId xmlns:a16="http://schemas.microsoft.com/office/drawing/2014/main" id="{1958655A-7064-FD22-E3C5-F66F89F24C41}"/>
            </a:ext>
          </a:extLst>
        </xdr:cNvPr>
        <xdr:cNvPicPr>
          <a:picLocks noChangeAspect="1"/>
        </xdr:cNvPicPr>
      </xdr:nvPicPr>
      <xdr:blipFill>
        <a:blip xmlns:r="http://schemas.openxmlformats.org/officeDocument/2006/relationships" r:embed="rId5" cstate="screen">
          <a:extLst>
            <a:ext uri="{28A0092B-C50C-407E-A947-70E740481C1C}">
              <a14:useLocalDpi xmlns:a14="http://schemas.microsoft.com/office/drawing/2010/main"/>
            </a:ext>
          </a:extLst>
        </a:blip>
        <a:stretch>
          <a:fillRect/>
        </a:stretch>
      </xdr:blipFill>
      <xdr:spPr>
        <a:xfrm>
          <a:off x="10917116" y="230583"/>
          <a:ext cx="698442" cy="408656"/>
        </a:xfrm>
        <a:prstGeom prst="rect">
          <a:avLst/>
        </a:prstGeom>
      </xdr:spPr>
    </xdr:pic>
    <xdr:clientData/>
  </xdr:twoCellAnchor>
  <xdr:twoCellAnchor editAs="oneCell">
    <xdr:from>
      <xdr:col>0</xdr:col>
      <xdr:colOff>0</xdr:colOff>
      <xdr:row>1</xdr:row>
      <xdr:rowOff>5603</xdr:rowOff>
    </xdr:from>
    <xdr:to>
      <xdr:col>1</xdr:col>
      <xdr:colOff>1710792</xdr:colOff>
      <xdr:row>1</xdr:row>
      <xdr:rowOff>815603</xdr:rowOff>
    </xdr:to>
    <xdr:pic>
      <xdr:nvPicPr>
        <xdr:cNvPr id="15" name="Picture 14" descr="A picture containing text, font, logo, graphic design&#10;&#10;Description automatically generated">
          <a:extLst>
            <a:ext uri="{FF2B5EF4-FFF2-40B4-BE49-F238E27FC236}">
              <a16:creationId xmlns:a16="http://schemas.microsoft.com/office/drawing/2014/main" id="{5FDA8CEC-B23F-49D6-9C0C-A5F2FF6FDF15}"/>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207309"/>
          <a:ext cx="2108601" cy="810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31754</xdr:colOff>
      <xdr:row>26</xdr:row>
      <xdr:rowOff>10584</xdr:rowOff>
    </xdr:from>
    <xdr:to>
      <xdr:col>10</xdr:col>
      <xdr:colOff>391584</xdr:colOff>
      <xdr:row>48</xdr:row>
      <xdr:rowOff>21167</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412749</xdr:colOff>
      <xdr:row>26</xdr:row>
      <xdr:rowOff>15877</xdr:rowOff>
    </xdr:from>
    <xdr:to>
      <xdr:col>21</xdr:col>
      <xdr:colOff>116419</xdr:colOff>
      <xdr:row>48</xdr:row>
      <xdr:rowOff>37042</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152397</xdr:colOff>
      <xdr:row>26</xdr:row>
      <xdr:rowOff>5298</xdr:rowOff>
    </xdr:from>
    <xdr:to>
      <xdr:col>32</xdr:col>
      <xdr:colOff>21170</xdr:colOff>
      <xdr:row>48</xdr:row>
      <xdr:rowOff>47631</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444500</xdr:colOff>
      <xdr:row>48</xdr:row>
      <xdr:rowOff>50800</xdr:rowOff>
    </xdr:from>
    <xdr:to>
      <xdr:col>21</xdr:col>
      <xdr:colOff>63499</xdr:colOff>
      <xdr:row>69</xdr:row>
      <xdr:rowOff>101600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12699</xdr:colOff>
      <xdr:row>69</xdr:row>
      <xdr:rowOff>127000</xdr:rowOff>
    </xdr:from>
    <xdr:to>
      <xdr:col>10</xdr:col>
      <xdr:colOff>423333</xdr:colOff>
      <xdr:row>91</xdr:row>
      <xdr:rowOff>127000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455084</xdr:colOff>
      <xdr:row>69</xdr:row>
      <xdr:rowOff>127000</xdr:rowOff>
    </xdr:from>
    <xdr:to>
      <xdr:col>21</xdr:col>
      <xdr:colOff>63499</xdr:colOff>
      <xdr:row>91</xdr:row>
      <xdr:rowOff>127000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105833</xdr:colOff>
      <xdr:row>69</xdr:row>
      <xdr:rowOff>158751</xdr:rowOff>
    </xdr:from>
    <xdr:to>
      <xdr:col>32</xdr:col>
      <xdr:colOff>84666</xdr:colOff>
      <xdr:row>92</xdr:row>
      <xdr:rowOff>4234</xdr:rowOff>
    </xdr:to>
    <xdr:graphicFrame macro="">
      <xdr:nvGraphicFramePr>
        <xdr:cNvPr id="22" name="Chart 21">
          <a:extLst>
            <a:ext uri="{FF2B5EF4-FFF2-40B4-BE49-F238E27FC236}">
              <a16:creationId xmlns:a16="http://schemas.microsoft.com/office/drawing/2014/main" id="{00000000-0008-0000-02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91</xdr:row>
      <xdr:rowOff>165100</xdr:rowOff>
    </xdr:from>
    <xdr:to>
      <xdr:col>10</xdr:col>
      <xdr:colOff>359834</xdr:colOff>
      <xdr:row>113</xdr:row>
      <xdr:rowOff>23813</xdr:rowOff>
    </xdr:to>
    <xdr:graphicFrame macro="">
      <xdr:nvGraphicFramePr>
        <xdr:cNvPr id="23" name="Chart 22">
          <a:extLst>
            <a:ext uri="{FF2B5EF4-FFF2-40B4-BE49-F238E27FC236}">
              <a16:creationId xmlns:a16="http://schemas.microsoft.com/office/drawing/2014/main" id="{00000000-0008-0000-02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459316</xdr:colOff>
      <xdr:row>91</xdr:row>
      <xdr:rowOff>158752</xdr:rowOff>
    </xdr:from>
    <xdr:to>
      <xdr:col>21</xdr:col>
      <xdr:colOff>52916</xdr:colOff>
      <xdr:row>113</xdr:row>
      <xdr:rowOff>42335</xdr:rowOff>
    </xdr:to>
    <xdr:graphicFrame macro="">
      <xdr:nvGraphicFramePr>
        <xdr:cNvPr id="24" name="Chart 23">
          <a:extLst>
            <a:ext uri="{FF2B5EF4-FFF2-40B4-BE49-F238E27FC236}">
              <a16:creationId xmlns:a16="http://schemas.microsoft.com/office/drawing/2014/main" id="{00000000-0008-0000-02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absolute">
    <xdr:from>
      <xdr:col>0</xdr:col>
      <xdr:colOff>238125</xdr:colOff>
      <xdr:row>4</xdr:row>
      <xdr:rowOff>63500</xdr:rowOff>
    </xdr:from>
    <xdr:to>
      <xdr:col>3</xdr:col>
      <xdr:colOff>179917</xdr:colOff>
      <xdr:row>25</xdr:row>
      <xdr:rowOff>70167</xdr:rowOff>
    </xdr:to>
    <mc:AlternateContent xmlns:mc="http://schemas.openxmlformats.org/markup-compatibility/2006" xmlns:sle15="http://schemas.microsoft.com/office/drawing/2012/slicer">
      <mc:Choice Requires="sle15">
        <xdr:graphicFrame macro="">
          <xdr:nvGraphicFramePr>
            <xdr:cNvPr id="3" name="FACILITY 1">
              <a:extLst>
                <a:ext uri="{FF2B5EF4-FFF2-40B4-BE49-F238E27FC236}">
                  <a16:creationId xmlns:a16="http://schemas.microsoft.com/office/drawing/2014/main" id="{BE01D367-F3BF-4FA7-9FBA-AABE205354F3}"/>
                </a:ext>
              </a:extLst>
            </xdr:cNvPr>
            <xdr:cNvGraphicFramePr/>
          </xdr:nvGraphicFramePr>
          <xdr:xfrm>
            <a:off x="0" y="0"/>
            <a:ext cx="0" cy="0"/>
          </xdr:xfrm>
          <a:graphic>
            <a:graphicData uri="http://schemas.microsoft.com/office/drawing/2010/slicer">
              <sle:slicer xmlns:sle="http://schemas.microsoft.com/office/drawing/2010/slicer" name="FACILITY 1"/>
            </a:graphicData>
          </a:graphic>
        </xdr:graphicFrame>
      </mc:Choice>
      <mc:Fallback xmlns="">
        <xdr:sp macro="" textlink="">
          <xdr:nvSpPr>
            <xdr:cNvPr id="0" name=""/>
            <xdr:cNvSpPr>
              <a:spLocks noTextEdit="1"/>
            </xdr:cNvSpPr>
          </xdr:nvSpPr>
          <xdr:spPr>
            <a:xfrm>
              <a:off x="238125" y="825500"/>
              <a:ext cx="1415415" cy="4007167"/>
            </a:xfrm>
            <a:prstGeom prst="rect">
              <a:avLst/>
            </a:prstGeom>
            <a:solidFill>
              <a:prstClr val="white"/>
            </a:solidFill>
            <a:ln w="1">
              <a:solidFill>
                <a:prstClr val="green"/>
              </a:solidFill>
            </a:ln>
          </xdr:spPr>
          <xdr:txBody>
            <a:bodyPr vertOverflow="clip" horzOverflow="clip"/>
            <a:lstStyle/>
            <a:p>
              <a:r>
                <a:rPr lang="en-NG"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3</xdr:col>
      <xdr:colOff>402167</xdr:colOff>
      <xdr:row>4</xdr:row>
      <xdr:rowOff>108857</xdr:rowOff>
    </xdr:from>
    <xdr:to>
      <xdr:col>31</xdr:col>
      <xdr:colOff>423333</xdr:colOff>
      <xdr:row>25</xdr:row>
      <xdr:rowOff>82022</xdr:rowOff>
    </xdr:to>
    <xdr:graphicFrame macro="">
      <xdr:nvGraphicFramePr>
        <xdr:cNvPr id="8" name="Chart 7">
          <a:extLst>
            <a:ext uri="{FF2B5EF4-FFF2-40B4-BE49-F238E27FC236}">
              <a16:creationId xmlns:a16="http://schemas.microsoft.com/office/drawing/2014/main" id="{4055C8FD-FA8B-45ED-B9BC-9E688FD06B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28</xdr:col>
      <xdr:colOff>555625</xdr:colOff>
      <xdr:row>0</xdr:row>
      <xdr:rowOff>95250</xdr:rowOff>
    </xdr:from>
    <xdr:to>
      <xdr:col>31</xdr:col>
      <xdr:colOff>114300</xdr:colOff>
      <xdr:row>4</xdr:row>
      <xdr:rowOff>106045</xdr:rowOff>
    </xdr:to>
    <xdr:pic>
      <xdr:nvPicPr>
        <xdr:cNvPr id="6" name="Picture 5" descr="Icon&#10;&#10;Description automatically generated">
          <a:extLst>
            <a:ext uri="{FF2B5EF4-FFF2-40B4-BE49-F238E27FC236}">
              <a16:creationId xmlns:a16="http://schemas.microsoft.com/office/drawing/2014/main" id="{607ECED3-D60F-4EF6-9DF3-AC24262677DD}"/>
            </a:ext>
          </a:extLst>
        </xdr:cNvPr>
        <xdr:cNvPicPr>
          <a:picLocks noChangeAspect="1"/>
        </xdr:cNvPicPr>
      </xdr:nvPicPr>
      <xdr:blipFill>
        <a:blip xmlns:r="http://schemas.openxmlformats.org/officeDocument/2006/relationships" r:embed="rId11" cstate="screen">
          <a:extLst>
            <a:ext uri="{28A0092B-C50C-407E-A947-70E740481C1C}">
              <a14:useLocalDpi xmlns:a14="http://schemas.microsoft.com/office/drawing/2010/main"/>
            </a:ext>
          </a:extLst>
        </a:blip>
        <a:stretch>
          <a:fillRect/>
        </a:stretch>
      </xdr:blipFill>
      <xdr:spPr>
        <a:xfrm>
          <a:off x="17002125" y="95250"/>
          <a:ext cx="1320800" cy="772795"/>
        </a:xfrm>
        <a:prstGeom prst="rect">
          <a:avLst/>
        </a:prstGeom>
      </xdr:spPr>
    </xdr:pic>
    <xdr:clientData/>
  </xdr:twoCellAnchor>
  <xdr:twoCellAnchor editAs="oneCell">
    <xdr:from>
      <xdr:col>0</xdr:col>
      <xdr:colOff>0</xdr:colOff>
      <xdr:row>0</xdr:row>
      <xdr:rowOff>0</xdr:rowOff>
    </xdr:from>
    <xdr:to>
      <xdr:col>3</xdr:col>
      <xdr:colOff>400050</xdr:colOff>
      <xdr:row>4</xdr:row>
      <xdr:rowOff>47625</xdr:rowOff>
    </xdr:to>
    <xdr:pic>
      <xdr:nvPicPr>
        <xdr:cNvPr id="9" name="Picture 8" descr="A picture containing text, font, logo, graphic design&#10;&#10;Description automatically generated">
          <a:extLst>
            <a:ext uri="{FF2B5EF4-FFF2-40B4-BE49-F238E27FC236}">
              <a16:creationId xmlns:a16="http://schemas.microsoft.com/office/drawing/2014/main" id="{3A0978BB-91A7-7FF7-170C-151595E91FFF}"/>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0"/>
          <a:ext cx="2162175" cy="809625"/>
        </a:xfrm>
        <a:prstGeom prst="rect">
          <a:avLst/>
        </a:prstGeom>
        <a:noFill/>
        <a:ln>
          <a:noFill/>
        </a:ln>
      </xdr:spPr>
    </xdr:pic>
    <xdr:clientData/>
  </xdr:twoCellAnchor>
  <xdr:twoCellAnchor>
    <xdr:from>
      <xdr:col>21</xdr:col>
      <xdr:colOff>165803</xdr:colOff>
      <xdr:row>48</xdr:row>
      <xdr:rowOff>67028</xdr:rowOff>
    </xdr:from>
    <xdr:to>
      <xdr:col>32</xdr:col>
      <xdr:colOff>7053</xdr:colOff>
      <xdr:row>69</xdr:row>
      <xdr:rowOff>127000</xdr:rowOff>
    </xdr:to>
    <xdr:graphicFrame macro="">
      <xdr:nvGraphicFramePr>
        <xdr:cNvPr id="2" name="Chart 1">
          <a:extLst>
            <a:ext uri="{FF2B5EF4-FFF2-40B4-BE49-F238E27FC236}">
              <a16:creationId xmlns:a16="http://schemas.microsoft.com/office/drawing/2014/main" id="{CA1C20C4-63E8-4E21-BA61-03E38DDDFC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48</xdr:row>
      <xdr:rowOff>50800</xdr:rowOff>
    </xdr:from>
    <xdr:to>
      <xdr:col>10</xdr:col>
      <xdr:colOff>393700</xdr:colOff>
      <xdr:row>69</xdr:row>
      <xdr:rowOff>139700</xdr:rowOff>
    </xdr:to>
    <xdr:graphicFrame macro="">
      <xdr:nvGraphicFramePr>
        <xdr:cNvPr id="10" name="Chart 9">
          <a:extLst>
            <a:ext uri="{FF2B5EF4-FFF2-40B4-BE49-F238E27FC236}">
              <a16:creationId xmlns:a16="http://schemas.microsoft.com/office/drawing/2014/main" id="{F66427E6-3260-45FB-91C7-CDE1AF0D1B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ACILITY" xr10:uid="{351C23F4-FAE8-45EF-8A5B-D3EEF1C326C5}" sourceName="FACILITY">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ACILITY 1" xr10:uid="{50254539-799B-4A9E-A41C-A41B1876652A}" cache="Slicer_FACILITY" caption="FACILI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2:BI14" totalsRowCount="1">
  <autoFilter ref="B2:BI13" xr:uid="{00000000-0009-0000-0100-000002000000}"/>
  <tableColumns count="60">
    <tableColumn id="1" xr3:uid="{00000000-0010-0000-0000-000001000000}" name="FACILITY"/>
    <tableColumn id="2" xr3:uid="{00000000-0010-0000-0000-000002000000}" name="Dark Green - (Yes, &gt;=91%)3" dataDxfId="12"/>
    <tableColumn id="3" xr3:uid="{00000000-0010-0000-0000-000003000000}" name="Green - (80% - 90%)4" dataDxfId="11"/>
    <tableColumn id="4" xr3:uid="{00000000-0010-0000-0000-000004000000}" name="Yellow - (60% - 79%)5" dataDxfId="10"/>
    <tableColumn id="5" xr3:uid="{00000000-0010-0000-0000-000005000000}" name="Red - (No, 0% - 59%)6" dataDxfId="9"/>
    <tableColumn id="6" xr3:uid="{00000000-0010-0000-0000-000006000000}" name="FACILITY2"/>
    <tableColumn id="7" xr3:uid="{00000000-0010-0000-0000-000007000000}" name="Dark Green - (Yes, &gt;=91%)312"/>
    <tableColumn id="8" xr3:uid="{00000000-0010-0000-0000-000008000000}" name="Green - (80% - 90%)413"/>
    <tableColumn id="9" xr3:uid="{00000000-0010-0000-0000-000009000000}" name="Yellow - (60% - 79%)515"/>
    <tableColumn id="10" xr3:uid="{00000000-0010-0000-0000-00000A000000}" name="Red - (No, 0% - 59%)616"/>
    <tableColumn id="11" xr3:uid="{00000000-0010-0000-0000-00000B000000}" name="FACILITY7"/>
    <tableColumn id="12" xr3:uid="{00000000-0010-0000-0000-00000C000000}" name="Dark Green - (Yes, &gt;=91%)32"/>
    <tableColumn id="13" xr3:uid="{00000000-0010-0000-0000-00000D000000}" name="Green - (80% - 90%)43"/>
    <tableColumn id="14" xr3:uid="{00000000-0010-0000-0000-00000E000000}" name="Yellow - (60% - 79%)55"/>
    <tableColumn id="15" xr3:uid="{00000000-0010-0000-0000-00000F000000}" name="Red - (No, 0% - 59%)66"/>
    <tableColumn id="16" xr3:uid="{00000000-0010-0000-0000-000010000000}" name="FACILITY12"/>
    <tableColumn id="17" xr3:uid="{00000000-0010-0000-0000-000011000000}" name="Dark Green - (Yes, &gt;=91%)34"/>
    <tableColumn id="18" xr3:uid="{00000000-0010-0000-0000-000012000000}" name="Green - (80% - 90%)45"/>
    <tableColumn id="19" xr3:uid="{00000000-0010-0000-0000-000013000000}" name="Yellow - (60% - 79%)56"/>
    <tableColumn id="20" xr3:uid="{00000000-0010-0000-0000-000014000000}" name="Red - (No, 0% - 59%)67"/>
    <tableColumn id="21" xr3:uid="{00000000-0010-0000-0000-000015000000}" name="FACILITY17"/>
    <tableColumn id="22" xr3:uid="{00000000-0010-0000-0000-000016000000}" name="Dark Green - (Yes, &gt;=91%)35"/>
    <tableColumn id="23" xr3:uid="{00000000-0010-0000-0000-000017000000}" name="Green - (80% - 90%)46"/>
    <tableColumn id="24" xr3:uid="{00000000-0010-0000-0000-000018000000}" name="Yellow - (60% - 79%)57"/>
    <tableColumn id="25" xr3:uid="{00000000-0010-0000-0000-000019000000}" name="Red - (No, 0% - 59%)68"/>
    <tableColumn id="26" xr3:uid="{00000000-0010-0000-0000-00001A000000}" name="FACILITY22"/>
    <tableColumn id="27" xr3:uid="{00000000-0010-0000-0000-00001B000000}" name="Dark Green - (Yes, &gt;=91%)36"/>
    <tableColumn id="28" xr3:uid="{00000000-0010-0000-0000-00001C000000}" name="Green - (80% - 90%)47"/>
    <tableColumn id="29" xr3:uid="{00000000-0010-0000-0000-00001D000000}" name="Yellow - (60% - 79%)58"/>
    <tableColumn id="30" xr3:uid="{00000000-0010-0000-0000-00001E000000}" name="Red - (No, 0% - 59%)69"/>
    <tableColumn id="31" xr3:uid="{00000000-0010-0000-0000-00001F000000}" name="FACILITY27"/>
    <tableColumn id="32" xr3:uid="{00000000-0010-0000-0000-000020000000}" name="Dark Green - (Yes, &gt;=91%)37"/>
    <tableColumn id="33" xr3:uid="{00000000-0010-0000-0000-000021000000}" name="Green - (80% - 90%)48"/>
    <tableColumn id="34" xr3:uid="{00000000-0010-0000-0000-000022000000}" name="Yellow - (60% - 79%)59"/>
    <tableColumn id="35" xr3:uid="{00000000-0010-0000-0000-000023000000}" name="Red - (No, 0% - 59%)610"/>
    <tableColumn id="36" xr3:uid="{00000000-0010-0000-0000-000024000000}" name="FACILITY32"/>
    <tableColumn id="37" xr3:uid="{00000000-0010-0000-0000-000025000000}" name="Dark Green - (Yes, &gt;=91%)33"/>
    <tableColumn id="38" xr3:uid="{00000000-0010-0000-0000-000026000000}" name="Green - (80% - 90%)44"/>
    <tableColumn id="39" xr3:uid="{00000000-0010-0000-0000-000027000000}" name="Yellow - (60% - 79%)510"/>
    <tableColumn id="40" xr3:uid="{00000000-0010-0000-0000-000028000000}" name="Red - (No, 0% - 59%)611"/>
    <tableColumn id="41" xr3:uid="{00000000-0010-0000-0000-000029000000}" name="FACILITY37"/>
    <tableColumn id="42" xr3:uid="{00000000-0010-0000-0000-00002A000000}" name="Dark Green - (Yes, &gt;=91%)38"/>
    <tableColumn id="43" xr3:uid="{00000000-0010-0000-0000-00002B000000}" name="Green - (80% - 90%)49"/>
    <tableColumn id="44" xr3:uid="{00000000-0010-0000-0000-00002C000000}" name="Yellow - (60% - 79%)511"/>
    <tableColumn id="45" xr3:uid="{00000000-0010-0000-0000-00002D000000}" name="Red - (No, 0% - 59%)612"/>
    <tableColumn id="51" xr3:uid="{00000000-0010-0000-0000-000033000000}" name="FACILITY47"/>
    <tableColumn id="52" xr3:uid="{00000000-0010-0000-0000-000034000000}" name="Dark Green - (Yes, &gt;=91%)39"/>
    <tableColumn id="53" xr3:uid="{00000000-0010-0000-0000-000035000000}" name="Green - (80% - 90%)410"/>
    <tableColumn id="54" xr3:uid="{00000000-0010-0000-0000-000036000000}" name="Yellow - (60% - 79%)512"/>
    <tableColumn id="55" xr3:uid="{00000000-0010-0000-0000-000037000000}" name="Red - (No, 0% - 59%)613"/>
    <tableColumn id="56" xr3:uid="{00000000-0010-0000-0000-000038000000}" name="FACILITY472"/>
    <tableColumn id="57" xr3:uid="{00000000-0010-0000-0000-000039000000}" name="Dark Green - (Yes, &gt;=91%)310" dataDxfId="8"/>
    <tableColumn id="58" xr3:uid="{00000000-0010-0000-0000-00003A000000}" name="Green - (80% - 90%)4102" dataDxfId="7"/>
    <tableColumn id="59" xr3:uid="{00000000-0010-0000-0000-00003B000000}" name="Yellow - (60% - 79%)513" dataDxfId="6"/>
    <tableColumn id="60" xr3:uid="{00000000-0010-0000-0000-00003C000000}" name="Red - (No, 0% - 59%)614" dataDxfId="5"/>
    <tableColumn id="61" xr3:uid="{00000000-0010-0000-0000-00003D000000}" name="FACILITY4722" dataDxfId="4"/>
    <tableColumn id="62" xr3:uid="{00000000-0010-0000-0000-00003E000000}" name="Dark Green - (Yes, &gt;=91%)311" dataDxfId="3"/>
    <tableColumn id="63" xr3:uid="{00000000-0010-0000-0000-00003F000000}" name="Green - (80% - 90%)412" dataDxfId="2"/>
    <tableColumn id="64" xr3:uid="{00000000-0010-0000-0000-000040000000}" name="Yellow - (60% - 79%)514" dataDxfId="1"/>
    <tableColumn id="65" xr3:uid="{00000000-0010-0000-0000-000041000000}" name="Red - (No, 0% - 59%)615"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9"/>
  <sheetViews>
    <sheetView tabSelected="1" zoomScale="70" zoomScaleNormal="70" workbookViewId="0">
      <pane xSplit="2" ySplit="8" topLeftCell="C9" activePane="bottomRight" state="frozen"/>
      <selection pane="topRight" activeCell="C1" sqref="C1"/>
      <selection pane="bottomLeft" activeCell="A9" sqref="A9"/>
      <selection pane="bottomRight" activeCell="F12" sqref="F12"/>
    </sheetView>
  </sheetViews>
  <sheetFormatPr defaultColWidth="9" defaultRowHeight="14.5"/>
  <cols>
    <col min="1" max="1" width="6" customWidth="1"/>
    <col min="2" max="2" width="168.453125" customWidth="1"/>
    <col min="3" max="3" width="10.54296875" customWidth="1"/>
    <col min="4" max="4" width="10.81640625" bestFit="1" customWidth="1"/>
    <col min="6" max="6" width="10.1796875" customWidth="1"/>
    <col min="7" max="7" width="10.81640625" customWidth="1"/>
    <col min="8" max="8" width="10.81640625" bestFit="1" customWidth="1"/>
    <col min="10" max="10" width="10.81640625" bestFit="1" customWidth="1"/>
    <col min="12" max="12" width="10.81640625" bestFit="1" customWidth="1"/>
  </cols>
  <sheetData>
    <row r="1" spans="1:12" ht="15" thickBot="1">
      <c r="A1" s="94" t="s">
        <v>0</v>
      </c>
      <c r="B1" s="120"/>
      <c r="C1" s="121" t="s">
        <v>1</v>
      </c>
      <c r="D1" s="122"/>
      <c r="E1" s="122"/>
      <c r="F1" s="122"/>
      <c r="G1" s="122"/>
      <c r="H1" s="122"/>
      <c r="I1" s="122"/>
      <c r="J1" s="122"/>
      <c r="K1" s="122"/>
      <c r="L1" s="122"/>
    </row>
    <row r="2" spans="1:12" ht="97.5" customHeight="1" thickBot="1">
      <c r="A2" s="123" t="s">
        <v>2</v>
      </c>
      <c r="B2" s="124"/>
      <c r="C2" s="30" t="s">
        <v>180</v>
      </c>
      <c r="D2" s="56" t="s">
        <v>181</v>
      </c>
      <c r="E2" s="30" t="s">
        <v>182</v>
      </c>
      <c r="F2" s="56" t="s">
        <v>183</v>
      </c>
      <c r="G2" s="30" t="s">
        <v>184</v>
      </c>
      <c r="H2" s="56" t="s">
        <v>188</v>
      </c>
      <c r="I2" s="30" t="s">
        <v>189</v>
      </c>
      <c r="J2" s="75" t="s">
        <v>185</v>
      </c>
      <c r="K2" s="30" t="s">
        <v>186</v>
      </c>
      <c r="L2" s="56" t="s">
        <v>187</v>
      </c>
    </row>
    <row r="3" spans="1:12">
      <c r="A3" s="78">
        <v>1.1000000000000001</v>
      </c>
      <c r="B3" s="6" t="s">
        <v>3</v>
      </c>
      <c r="C3" s="57" t="s">
        <v>5</v>
      </c>
      <c r="D3" s="7" t="s">
        <v>5</v>
      </c>
      <c r="E3" s="46" t="s">
        <v>5</v>
      </c>
      <c r="F3" s="7" t="s">
        <v>5</v>
      </c>
      <c r="G3" s="7" t="s">
        <v>5</v>
      </c>
      <c r="H3" s="7" t="s">
        <v>4</v>
      </c>
      <c r="I3" s="65" t="s">
        <v>5</v>
      </c>
      <c r="J3" s="7" t="s">
        <v>5</v>
      </c>
      <c r="K3" s="46" t="s">
        <v>5</v>
      </c>
      <c r="L3" s="7" t="s">
        <v>5</v>
      </c>
    </row>
    <row r="4" spans="1:12">
      <c r="A4" s="79"/>
      <c r="B4" s="8" t="s">
        <v>6</v>
      </c>
      <c r="C4" s="58"/>
      <c r="D4" s="9"/>
      <c r="E4" s="47"/>
      <c r="F4" s="9"/>
      <c r="G4" s="9"/>
      <c r="H4" s="9"/>
      <c r="I4" s="66"/>
      <c r="J4" s="9"/>
      <c r="K4" s="47"/>
      <c r="L4" s="9"/>
    </row>
    <row r="5" spans="1:12">
      <c r="A5" s="76">
        <v>1.2</v>
      </c>
      <c r="B5" s="10" t="s">
        <v>7</v>
      </c>
      <c r="C5" s="59" t="s">
        <v>5</v>
      </c>
      <c r="D5" s="7" t="s">
        <v>5</v>
      </c>
      <c r="E5" s="46" t="s">
        <v>5</v>
      </c>
      <c r="F5" s="7" t="s">
        <v>5</v>
      </c>
      <c r="G5" s="7" t="s">
        <v>5</v>
      </c>
      <c r="H5" s="7" t="s">
        <v>4</v>
      </c>
      <c r="I5" s="65" t="s">
        <v>5</v>
      </c>
      <c r="J5" s="7" t="s">
        <v>5</v>
      </c>
      <c r="K5" s="46" t="s">
        <v>5</v>
      </c>
      <c r="L5" s="7" t="s">
        <v>5</v>
      </c>
    </row>
    <row r="6" spans="1:12">
      <c r="A6" s="79"/>
      <c r="B6" s="11" t="s">
        <v>6</v>
      </c>
      <c r="C6" s="57"/>
      <c r="D6" s="7"/>
      <c r="E6" s="46"/>
      <c r="F6" s="7"/>
      <c r="G6" s="7"/>
      <c r="H6" s="7"/>
      <c r="I6" s="65"/>
      <c r="J6" s="7"/>
      <c r="K6" s="46"/>
      <c r="L6" s="7"/>
    </row>
    <row r="7" spans="1:12">
      <c r="A7" s="76">
        <v>1.3</v>
      </c>
      <c r="B7" s="39" t="s">
        <v>205</v>
      </c>
      <c r="C7" s="59" t="s">
        <v>4</v>
      </c>
      <c r="D7" s="7" t="s">
        <v>4</v>
      </c>
      <c r="E7" s="46" t="s">
        <v>4</v>
      </c>
      <c r="F7" s="7" t="s">
        <v>4</v>
      </c>
      <c r="G7" s="7" t="s">
        <v>5</v>
      </c>
      <c r="H7" s="7" t="s">
        <v>4</v>
      </c>
      <c r="I7" s="65" t="s">
        <v>4</v>
      </c>
      <c r="J7" s="7" t="s">
        <v>4</v>
      </c>
      <c r="K7" s="46" t="s">
        <v>5</v>
      </c>
      <c r="L7" s="7" t="s">
        <v>4</v>
      </c>
    </row>
    <row r="8" spans="1:12" ht="21" customHeight="1" thickBot="1">
      <c r="A8" s="77"/>
      <c r="B8" s="12" t="s">
        <v>8</v>
      </c>
      <c r="C8" s="57"/>
      <c r="D8" s="7"/>
      <c r="E8" s="46"/>
      <c r="F8" s="7"/>
      <c r="G8" s="7"/>
      <c r="H8" s="7"/>
      <c r="I8" s="65"/>
      <c r="J8" s="7"/>
      <c r="K8" s="46"/>
      <c r="L8" s="7"/>
    </row>
    <row r="9" spans="1:12" ht="15" thickBot="1">
      <c r="A9" s="80" t="s">
        <v>190</v>
      </c>
      <c r="B9" s="81"/>
      <c r="C9" s="58"/>
      <c r="D9" s="9"/>
      <c r="E9" s="47"/>
      <c r="F9" s="9"/>
      <c r="G9" s="9"/>
      <c r="H9" s="9"/>
      <c r="I9" s="66"/>
      <c r="J9" s="9"/>
      <c r="K9" s="47"/>
      <c r="L9" s="9"/>
    </row>
    <row r="10" spans="1:12">
      <c r="A10" s="127">
        <v>1.4</v>
      </c>
      <c r="B10" s="39" t="s">
        <v>9</v>
      </c>
      <c r="C10" s="60">
        <v>0.5</v>
      </c>
      <c r="D10" s="14">
        <v>0.9</v>
      </c>
      <c r="E10" s="48">
        <v>0</v>
      </c>
      <c r="F10" s="14">
        <v>0.99</v>
      </c>
      <c r="G10" s="14">
        <v>1</v>
      </c>
      <c r="H10" s="14">
        <v>0.9</v>
      </c>
      <c r="I10" s="67">
        <v>0</v>
      </c>
      <c r="J10" s="14">
        <v>0.88</v>
      </c>
      <c r="K10" s="48">
        <v>0</v>
      </c>
      <c r="L10" s="14">
        <v>0</v>
      </c>
    </row>
    <row r="11" spans="1:12">
      <c r="A11" s="99"/>
      <c r="B11" s="11" t="s">
        <v>10</v>
      </c>
      <c r="C11" s="58"/>
      <c r="D11" s="9"/>
      <c r="E11" s="47"/>
      <c r="F11" s="9"/>
      <c r="G11" s="9"/>
      <c r="H11" s="9"/>
      <c r="I11" s="66"/>
      <c r="J11" s="9"/>
      <c r="K11" s="47"/>
      <c r="L11" s="9"/>
    </row>
    <row r="12" spans="1:12">
      <c r="A12" s="76">
        <v>1.5</v>
      </c>
      <c r="B12" s="10" t="s">
        <v>11</v>
      </c>
      <c r="C12" s="60">
        <v>0.45</v>
      </c>
      <c r="D12" s="14">
        <v>0.9</v>
      </c>
      <c r="E12" s="48">
        <v>0</v>
      </c>
      <c r="F12" s="14">
        <v>0.99</v>
      </c>
      <c r="G12" s="14">
        <v>1</v>
      </c>
      <c r="H12" s="14">
        <v>0.89</v>
      </c>
      <c r="I12" s="67">
        <v>0</v>
      </c>
      <c r="J12" s="14">
        <v>0.99</v>
      </c>
      <c r="K12" s="48">
        <v>0</v>
      </c>
      <c r="L12" s="14">
        <v>0.05</v>
      </c>
    </row>
    <row r="13" spans="1:12">
      <c r="A13" s="79"/>
      <c r="B13" s="11" t="s">
        <v>12</v>
      </c>
      <c r="C13" s="58"/>
      <c r="D13" s="9"/>
      <c r="E13" s="47"/>
      <c r="F13" s="9"/>
      <c r="G13" s="9"/>
      <c r="H13" s="9"/>
      <c r="I13" s="66"/>
      <c r="J13" s="9"/>
      <c r="K13" s="47"/>
      <c r="L13" s="9"/>
    </row>
    <row r="14" spans="1:12">
      <c r="A14" s="76">
        <v>1.6</v>
      </c>
      <c r="B14" s="10" t="s">
        <v>13</v>
      </c>
      <c r="C14" s="60">
        <v>0.68</v>
      </c>
      <c r="D14" s="14">
        <v>0.9</v>
      </c>
      <c r="E14" s="48">
        <v>0</v>
      </c>
      <c r="F14" s="14">
        <v>0.99</v>
      </c>
      <c r="G14" s="14">
        <v>1</v>
      </c>
      <c r="H14" s="14">
        <v>0.9</v>
      </c>
      <c r="I14" s="67">
        <v>0</v>
      </c>
      <c r="J14" s="14">
        <v>0.65</v>
      </c>
      <c r="K14" s="48">
        <v>0</v>
      </c>
      <c r="L14" s="14">
        <v>0.2</v>
      </c>
    </row>
    <row r="15" spans="1:12" ht="15" thickBot="1">
      <c r="A15" s="78"/>
      <c r="B15" s="15" t="s">
        <v>14</v>
      </c>
      <c r="C15" s="58"/>
      <c r="D15" s="9"/>
      <c r="E15" s="47"/>
      <c r="F15" s="9"/>
      <c r="G15" s="9"/>
      <c r="H15" s="9"/>
      <c r="I15" s="66"/>
      <c r="J15" s="9"/>
      <c r="K15" s="47"/>
      <c r="L15" s="9"/>
    </row>
    <row r="16" spans="1:12" ht="15" thickBot="1">
      <c r="A16" s="125" t="s">
        <v>15</v>
      </c>
      <c r="B16" s="126"/>
      <c r="C16" s="61"/>
      <c r="D16" s="16"/>
      <c r="E16" s="49"/>
      <c r="F16" s="16"/>
      <c r="G16" s="16"/>
      <c r="H16" s="16"/>
      <c r="I16" s="68"/>
      <c r="J16" s="16"/>
      <c r="K16" s="49"/>
      <c r="L16" s="16"/>
    </row>
    <row r="17" spans="1:12">
      <c r="A17" s="96" t="s">
        <v>2</v>
      </c>
      <c r="B17" s="97"/>
      <c r="C17" s="62"/>
      <c r="D17" s="9"/>
      <c r="E17" s="47"/>
      <c r="F17" s="9"/>
      <c r="G17" s="9"/>
      <c r="H17" s="9"/>
      <c r="I17" s="66"/>
      <c r="J17" s="9"/>
      <c r="K17" s="47"/>
      <c r="L17" s="9"/>
    </row>
    <row r="18" spans="1:12">
      <c r="A18" s="76">
        <v>2.1</v>
      </c>
      <c r="B18" s="10" t="s">
        <v>16</v>
      </c>
      <c r="C18" s="17" t="s">
        <v>5</v>
      </c>
      <c r="D18" s="7" t="s">
        <v>5</v>
      </c>
      <c r="E18" s="46" t="s">
        <v>5</v>
      </c>
      <c r="F18" s="7" t="s">
        <v>5</v>
      </c>
      <c r="G18" s="7" t="s">
        <v>5</v>
      </c>
      <c r="H18" s="7" t="s">
        <v>5</v>
      </c>
      <c r="I18" s="65" t="s">
        <v>5</v>
      </c>
      <c r="J18" s="7" t="s">
        <v>5</v>
      </c>
      <c r="K18" s="46" t="s">
        <v>5</v>
      </c>
      <c r="L18" s="7" t="s">
        <v>5</v>
      </c>
    </row>
    <row r="19" spans="1:12">
      <c r="A19" s="79"/>
      <c r="B19" s="11" t="s">
        <v>6</v>
      </c>
      <c r="C19" s="62"/>
      <c r="D19" s="9"/>
      <c r="E19" s="47"/>
      <c r="F19" s="9"/>
      <c r="G19" s="9"/>
      <c r="H19" s="9"/>
      <c r="I19" s="66"/>
      <c r="J19" s="9"/>
      <c r="K19" s="47"/>
      <c r="L19" s="9"/>
    </row>
    <row r="20" spans="1:12" ht="20">
      <c r="A20" s="76">
        <v>2.2000000000000002</v>
      </c>
      <c r="B20" s="18" t="s">
        <v>17</v>
      </c>
      <c r="C20" s="17" t="s">
        <v>5</v>
      </c>
      <c r="D20" s="7" t="s">
        <v>5</v>
      </c>
      <c r="E20" s="46" t="s">
        <v>5</v>
      </c>
      <c r="F20" s="7" t="s">
        <v>5</v>
      </c>
      <c r="G20" s="7" t="s">
        <v>5</v>
      </c>
      <c r="H20" s="7" t="s">
        <v>5</v>
      </c>
      <c r="I20" s="65" t="s">
        <v>5</v>
      </c>
      <c r="J20" s="7" t="s">
        <v>5</v>
      </c>
      <c r="K20" s="46" t="s">
        <v>5</v>
      </c>
      <c r="L20" s="7" t="s">
        <v>5</v>
      </c>
    </row>
    <row r="21" spans="1:12">
      <c r="A21" s="79"/>
      <c r="B21" s="11" t="s">
        <v>204</v>
      </c>
      <c r="C21" s="62"/>
      <c r="D21" s="9"/>
      <c r="E21" s="47"/>
      <c r="F21" s="9"/>
      <c r="G21" s="9"/>
      <c r="H21" s="9"/>
      <c r="I21" s="66"/>
      <c r="J21" s="9"/>
      <c r="K21" s="47"/>
      <c r="L21" s="9"/>
    </row>
    <row r="22" spans="1:12">
      <c r="A22" s="76">
        <v>2.2999999999999998</v>
      </c>
      <c r="B22" s="10" t="s">
        <v>19</v>
      </c>
      <c r="C22" s="17" t="s">
        <v>5</v>
      </c>
      <c r="D22" s="7" t="s">
        <v>5</v>
      </c>
      <c r="E22" s="46" t="s">
        <v>4</v>
      </c>
      <c r="F22" s="7" t="s">
        <v>5</v>
      </c>
      <c r="G22" s="7" t="s">
        <v>5</v>
      </c>
      <c r="H22" s="7" t="s">
        <v>5</v>
      </c>
      <c r="I22" s="65" t="s">
        <v>4</v>
      </c>
      <c r="J22" s="7" t="s">
        <v>5</v>
      </c>
      <c r="K22" s="46" t="s">
        <v>5</v>
      </c>
      <c r="L22" s="7" t="s">
        <v>5</v>
      </c>
    </row>
    <row r="23" spans="1:12">
      <c r="A23" s="79"/>
      <c r="B23" s="11" t="s">
        <v>201</v>
      </c>
      <c r="C23" s="62"/>
      <c r="D23" s="9"/>
      <c r="E23" s="47"/>
      <c r="F23" s="9"/>
      <c r="G23" s="9"/>
      <c r="H23" s="9"/>
      <c r="I23" s="66"/>
      <c r="J23" s="9"/>
      <c r="K23" s="47"/>
      <c r="L23" s="9"/>
    </row>
    <row r="24" spans="1:12">
      <c r="A24" s="76">
        <v>2.4</v>
      </c>
      <c r="B24" s="10" t="s">
        <v>20</v>
      </c>
      <c r="C24" s="17" t="s">
        <v>5</v>
      </c>
      <c r="D24" s="7" t="s">
        <v>5</v>
      </c>
      <c r="E24" s="46" t="s">
        <v>5</v>
      </c>
      <c r="F24" s="7" t="s">
        <v>5</v>
      </c>
      <c r="G24" s="7" t="s">
        <v>5</v>
      </c>
      <c r="H24" s="7" t="s">
        <v>5</v>
      </c>
      <c r="I24" s="65" t="s">
        <v>5</v>
      </c>
      <c r="J24" s="7" t="s">
        <v>5</v>
      </c>
      <c r="K24" s="46" t="s">
        <v>5</v>
      </c>
      <c r="L24" s="7" t="s">
        <v>5</v>
      </c>
    </row>
    <row r="25" spans="1:12" ht="15" thickBot="1">
      <c r="A25" s="77"/>
      <c r="B25" s="12" t="s">
        <v>21</v>
      </c>
      <c r="C25" s="62"/>
      <c r="D25" s="9"/>
      <c r="E25" s="47"/>
      <c r="F25" s="9"/>
      <c r="G25" s="9"/>
      <c r="H25" s="9"/>
      <c r="I25" s="66"/>
      <c r="J25" s="9"/>
      <c r="K25" s="47"/>
      <c r="L25" s="9"/>
    </row>
    <row r="26" spans="1:12">
      <c r="A26" s="92" t="s">
        <v>190</v>
      </c>
      <c r="B26" s="93"/>
      <c r="C26" s="62"/>
      <c r="D26" s="9"/>
      <c r="E26" s="47"/>
      <c r="F26" s="9"/>
      <c r="G26" s="9"/>
      <c r="H26" s="9"/>
      <c r="I26" s="66"/>
      <c r="J26" s="9"/>
      <c r="K26" s="47"/>
      <c r="L26" s="9"/>
    </row>
    <row r="27" spans="1:12">
      <c r="A27" s="76">
        <v>2.5</v>
      </c>
      <c r="B27" s="10" t="s">
        <v>22</v>
      </c>
      <c r="C27" s="19">
        <v>0.8</v>
      </c>
      <c r="D27" s="14">
        <v>0.9</v>
      </c>
      <c r="E27" s="48">
        <v>0.25</v>
      </c>
      <c r="F27" s="14">
        <v>0.99</v>
      </c>
      <c r="G27" s="14">
        <v>0.99</v>
      </c>
      <c r="H27" s="14">
        <v>0.9</v>
      </c>
      <c r="I27" s="67">
        <v>0.88</v>
      </c>
      <c r="J27" s="14">
        <v>1</v>
      </c>
      <c r="K27" s="48">
        <v>0.65</v>
      </c>
      <c r="L27" s="14">
        <v>0.9</v>
      </c>
    </row>
    <row r="28" spans="1:12">
      <c r="A28" s="78"/>
      <c r="B28" s="15" t="s">
        <v>23</v>
      </c>
      <c r="C28" s="62"/>
      <c r="D28" s="9"/>
      <c r="E28" s="47"/>
      <c r="F28" s="9"/>
      <c r="G28" s="9"/>
      <c r="H28" s="9"/>
      <c r="I28" s="66"/>
      <c r="J28" s="9"/>
      <c r="K28" s="47"/>
      <c r="L28" s="9"/>
    </row>
    <row r="29" spans="1:12" ht="15" thickBot="1">
      <c r="A29" s="79"/>
      <c r="B29" s="11" t="s">
        <v>24</v>
      </c>
      <c r="C29" s="62"/>
      <c r="D29" s="9"/>
      <c r="E29" s="47"/>
      <c r="F29" s="9"/>
      <c r="G29" s="9"/>
      <c r="H29" s="9"/>
      <c r="I29" s="66"/>
      <c r="J29" s="9"/>
      <c r="K29" s="47"/>
      <c r="L29" s="9"/>
    </row>
    <row r="30" spans="1:12" ht="15" thickBot="1">
      <c r="A30" s="94" t="s">
        <v>25</v>
      </c>
      <c r="B30" s="95"/>
      <c r="C30" s="63"/>
      <c r="D30" s="22"/>
      <c r="E30" s="53"/>
      <c r="F30" s="22"/>
      <c r="G30" s="22"/>
      <c r="H30" s="22"/>
      <c r="I30" s="70"/>
      <c r="J30" s="22"/>
      <c r="K30" s="53"/>
      <c r="L30" s="22"/>
    </row>
    <row r="31" spans="1:12">
      <c r="A31" s="92" t="s">
        <v>2</v>
      </c>
      <c r="B31" s="93"/>
      <c r="C31" s="62"/>
      <c r="D31" s="9"/>
      <c r="E31" s="47"/>
      <c r="F31" s="9"/>
      <c r="G31" s="9"/>
      <c r="H31" s="9"/>
      <c r="I31" s="66"/>
      <c r="J31" s="9"/>
      <c r="K31" s="47"/>
      <c r="L31" s="9"/>
    </row>
    <row r="32" spans="1:12">
      <c r="A32" s="76">
        <v>3.1</v>
      </c>
      <c r="B32" s="10" t="s">
        <v>26</v>
      </c>
      <c r="C32" s="64" t="s">
        <v>5</v>
      </c>
      <c r="D32" s="7" t="s">
        <v>5</v>
      </c>
      <c r="E32" s="46" t="s">
        <v>5</v>
      </c>
      <c r="F32" s="7" t="s">
        <v>5</v>
      </c>
      <c r="G32" s="7" t="s">
        <v>5</v>
      </c>
      <c r="H32" s="7" t="s">
        <v>5</v>
      </c>
      <c r="I32" s="65" t="s">
        <v>4</v>
      </c>
      <c r="J32" s="7" t="s">
        <v>5</v>
      </c>
      <c r="K32" s="46" t="s">
        <v>5</v>
      </c>
      <c r="L32" s="7" t="s">
        <v>5</v>
      </c>
    </row>
    <row r="33" spans="1:12" ht="15" thickBot="1">
      <c r="A33" s="77"/>
      <c r="B33" s="40" t="s">
        <v>27</v>
      </c>
      <c r="C33" s="62"/>
      <c r="D33" s="9"/>
      <c r="E33" s="47"/>
      <c r="F33" s="9"/>
      <c r="G33" s="9"/>
      <c r="H33" s="9"/>
      <c r="I33" s="66"/>
      <c r="J33" s="9"/>
      <c r="K33" s="47"/>
      <c r="L33" s="9"/>
    </row>
    <row r="34" spans="1:12" ht="15" thickBot="1">
      <c r="A34" s="23"/>
      <c r="B34" s="13"/>
      <c r="C34" s="62"/>
      <c r="D34" s="9"/>
      <c r="E34" s="47"/>
      <c r="F34" s="9"/>
      <c r="G34" s="9"/>
      <c r="H34" s="9"/>
      <c r="I34" s="66"/>
      <c r="J34" s="9"/>
      <c r="K34" s="47"/>
      <c r="L34" s="9"/>
    </row>
    <row r="35" spans="1:12">
      <c r="A35" s="92" t="s">
        <v>191</v>
      </c>
      <c r="B35" s="93"/>
      <c r="C35" s="62"/>
      <c r="D35" s="9"/>
      <c r="E35" s="47"/>
      <c r="F35" s="9"/>
      <c r="G35" s="9"/>
      <c r="H35" s="9"/>
      <c r="I35" s="66"/>
      <c r="J35" s="9"/>
      <c r="K35" s="47"/>
      <c r="L35" s="9"/>
    </row>
    <row r="36" spans="1:12">
      <c r="A36" s="76">
        <v>3.2</v>
      </c>
      <c r="B36" s="10" t="s">
        <v>28</v>
      </c>
      <c r="C36" s="19">
        <v>0.99</v>
      </c>
      <c r="D36" s="14">
        <v>0.99</v>
      </c>
      <c r="E36" s="48">
        <v>1</v>
      </c>
      <c r="F36" s="14">
        <v>0.99</v>
      </c>
      <c r="G36" s="14">
        <v>1</v>
      </c>
      <c r="H36" s="14">
        <v>0.9</v>
      </c>
      <c r="I36" s="67">
        <v>0</v>
      </c>
      <c r="J36" s="14">
        <v>0</v>
      </c>
      <c r="K36" s="48">
        <v>1</v>
      </c>
      <c r="L36" s="14">
        <v>0.99</v>
      </c>
    </row>
    <row r="37" spans="1:12">
      <c r="A37" s="79"/>
      <c r="B37" s="11" t="s">
        <v>29</v>
      </c>
      <c r="C37" s="62"/>
      <c r="D37" s="9"/>
      <c r="E37" s="47"/>
      <c r="F37" s="9"/>
      <c r="G37" s="9"/>
      <c r="H37" s="9"/>
      <c r="I37" s="66"/>
      <c r="J37" s="9"/>
      <c r="K37" s="47"/>
      <c r="L37" s="9"/>
    </row>
    <row r="38" spans="1:12">
      <c r="A38" s="23"/>
      <c r="B38" s="13"/>
      <c r="C38" s="62"/>
      <c r="D38" s="9"/>
      <c r="E38" s="47"/>
      <c r="F38" s="9"/>
      <c r="G38" s="9"/>
      <c r="H38" s="9"/>
      <c r="I38" s="66"/>
      <c r="J38" s="9"/>
      <c r="K38" s="47"/>
      <c r="L38" s="9"/>
    </row>
    <row r="39" spans="1:12">
      <c r="A39" s="100">
        <v>3.3</v>
      </c>
      <c r="B39" s="10" t="s">
        <v>30</v>
      </c>
      <c r="C39" s="19">
        <v>0.88</v>
      </c>
      <c r="D39" s="14">
        <v>0.99</v>
      </c>
      <c r="E39" s="48">
        <v>0</v>
      </c>
      <c r="F39" s="14">
        <v>0.95</v>
      </c>
      <c r="G39" s="14">
        <v>1</v>
      </c>
      <c r="H39" s="14">
        <v>0.77</v>
      </c>
      <c r="I39" s="67">
        <v>0.1</v>
      </c>
      <c r="J39" s="14">
        <v>0</v>
      </c>
      <c r="K39" s="48">
        <v>1</v>
      </c>
      <c r="L39" s="14">
        <v>0.99</v>
      </c>
    </row>
    <row r="40" spans="1:12">
      <c r="A40" s="101"/>
      <c r="B40" s="11" t="s">
        <v>31</v>
      </c>
      <c r="C40" s="62"/>
      <c r="D40" s="9"/>
      <c r="E40" s="47"/>
      <c r="F40" s="9"/>
      <c r="G40" s="9"/>
      <c r="H40" s="9"/>
      <c r="I40" s="66"/>
      <c r="J40" s="9"/>
      <c r="K40" s="47"/>
      <c r="L40" s="9"/>
    </row>
    <row r="41" spans="1:12">
      <c r="A41" s="23"/>
      <c r="B41" s="13"/>
      <c r="C41" s="62"/>
      <c r="D41" s="9"/>
      <c r="E41" s="47"/>
      <c r="F41" s="9"/>
      <c r="G41" s="9"/>
      <c r="H41" s="9"/>
      <c r="I41" s="66"/>
      <c r="J41" s="9"/>
      <c r="K41" s="47"/>
      <c r="L41" s="9"/>
    </row>
    <row r="42" spans="1:12">
      <c r="A42" s="100">
        <v>3.4</v>
      </c>
      <c r="B42" s="10" t="s">
        <v>32</v>
      </c>
      <c r="C42" s="19">
        <v>0</v>
      </c>
      <c r="D42" s="14">
        <v>0.99</v>
      </c>
      <c r="E42" s="48">
        <v>0.25</v>
      </c>
      <c r="F42" s="14">
        <v>0.9</v>
      </c>
      <c r="G42" s="14">
        <v>0.66</v>
      </c>
      <c r="H42" s="14">
        <v>0.9</v>
      </c>
      <c r="I42" s="67">
        <v>0.4</v>
      </c>
      <c r="J42" s="14">
        <v>0.99</v>
      </c>
      <c r="K42" s="48">
        <v>0</v>
      </c>
      <c r="L42" s="14">
        <v>0.99</v>
      </c>
    </row>
    <row r="43" spans="1:12">
      <c r="A43" s="101"/>
      <c r="B43" s="11" t="s">
        <v>33</v>
      </c>
      <c r="C43" s="62"/>
      <c r="D43" s="9"/>
      <c r="E43" s="47"/>
      <c r="F43" s="9"/>
      <c r="G43" s="9"/>
      <c r="H43" s="9"/>
      <c r="I43" s="66"/>
      <c r="J43" s="9"/>
      <c r="K43" s="47"/>
      <c r="L43" s="9"/>
    </row>
    <row r="44" spans="1:12">
      <c r="A44" s="23"/>
      <c r="B44" s="13"/>
      <c r="C44" s="62"/>
      <c r="D44" s="9"/>
      <c r="E44" s="47"/>
      <c r="F44" s="9"/>
      <c r="G44" s="9"/>
      <c r="H44" s="9"/>
      <c r="I44" s="66"/>
      <c r="J44" s="9"/>
      <c r="K44" s="47"/>
      <c r="L44" s="9"/>
    </row>
    <row r="45" spans="1:12">
      <c r="A45" s="23"/>
      <c r="B45" s="13"/>
      <c r="C45" s="62"/>
      <c r="D45" s="9"/>
      <c r="E45" s="47"/>
      <c r="F45" s="9"/>
      <c r="G45" s="9"/>
      <c r="H45" s="9"/>
      <c r="I45" s="66"/>
      <c r="J45" s="9"/>
      <c r="K45" s="47"/>
      <c r="L45" s="9"/>
    </row>
    <row r="46" spans="1:12">
      <c r="A46" s="100">
        <v>3.5</v>
      </c>
      <c r="B46" s="10" t="s">
        <v>34</v>
      </c>
      <c r="C46" s="19">
        <v>0</v>
      </c>
      <c r="D46" s="14">
        <v>0.99</v>
      </c>
      <c r="E46" s="48">
        <v>1</v>
      </c>
      <c r="F46" s="14">
        <v>0.99</v>
      </c>
      <c r="G46" s="14">
        <v>0</v>
      </c>
      <c r="H46" s="14">
        <v>0.9</v>
      </c>
      <c r="I46" s="67">
        <v>1</v>
      </c>
      <c r="J46" s="14">
        <v>0</v>
      </c>
      <c r="K46" s="48">
        <v>0</v>
      </c>
      <c r="L46" s="14">
        <v>1</v>
      </c>
    </row>
    <row r="47" spans="1:12" ht="15" thickBot="1">
      <c r="A47" s="102"/>
      <c r="B47" s="12" t="s">
        <v>35</v>
      </c>
      <c r="C47" s="20"/>
      <c r="D47" s="21"/>
      <c r="E47" s="52"/>
      <c r="F47" s="21"/>
      <c r="G47" s="21"/>
      <c r="H47" s="21"/>
      <c r="I47" s="69"/>
      <c r="J47" s="21"/>
      <c r="K47" s="52"/>
      <c r="L47" s="21"/>
    </row>
    <row r="48" spans="1:12">
      <c r="A48" s="13"/>
      <c r="B48" s="13"/>
      <c r="C48" s="62"/>
      <c r="D48" s="9"/>
      <c r="E48" s="47"/>
      <c r="F48" s="9"/>
      <c r="G48" s="9"/>
      <c r="H48" s="9"/>
      <c r="I48" s="66"/>
      <c r="J48" s="9"/>
      <c r="K48" s="47"/>
      <c r="L48" s="9"/>
    </row>
    <row r="49" spans="1:12" ht="15" thickBot="1">
      <c r="A49" s="13"/>
      <c r="B49" s="13"/>
      <c r="C49" s="62"/>
      <c r="D49" s="9"/>
      <c r="E49" s="47"/>
      <c r="F49" s="9"/>
      <c r="G49" s="9"/>
      <c r="H49" s="9"/>
      <c r="I49" s="66"/>
      <c r="J49" s="9"/>
      <c r="K49" s="47"/>
      <c r="L49" s="9"/>
    </row>
    <row r="50" spans="1:12" ht="15" thickBot="1">
      <c r="A50" s="94" t="s">
        <v>36</v>
      </c>
      <c r="B50" s="95"/>
      <c r="C50" s="63"/>
      <c r="D50" s="22"/>
      <c r="E50" s="53"/>
      <c r="F50" s="22"/>
      <c r="G50" s="22"/>
      <c r="H50" s="22"/>
      <c r="I50" s="70"/>
      <c r="J50" s="22"/>
      <c r="K50" s="53"/>
      <c r="L50" s="22"/>
    </row>
    <row r="51" spans="1:12" ht="15" thickBot="1">
      <c r="A51" s="80" t="s">
        <v>37</v>
      </c>
      <c r="B51" s="81"/>
      <c r="C51" s="62"/>
      <c r="D51" s="9"/>
      <c r="E51" s="47"/>
      <c r="F51" s="9"/>
      <c r="G51" s="9"/>
      <c r="H51" s="9"/>
      <c r="I51" s="66"/>
      <c r="J51" s="9"/>
      <c r="K51" s="47"/>
      <c r="L51" s="9"/>
    </row>
    <row r="52" spans="1:12">
      <c r="A52" s="101">
        <v>4.0999999999999996</v>
      </c>
      <c r="B52" s="13" t="s">
        <v>38</v>
      </c>
      <c r="C52" s="7" t="s">
        <v>5</v>
      </c>
      <c r="D52" s="17" t="s">
        <v>5</v>
      </c>
      <c r="E52" s="50" t="s">
        <v>5</v>
      </c>
      <c r="F52" s="17" t="s">
        <v>5</v>
      </c>
      <c r="G52" s="17" t="s">
        <v>5</v>
      </c>
      <c r="H52" s="17" t="s">
        <v>5</v>
      </c>
      <c r="I52" s="17" t="s">
        <v>4</v>
      </c>
      <c r="J52" s="17" t="s">
        <v>5</v>
      </c>
      <c r="K52" s="50" t="s">
        <v>5</v>
      </c>
      <c r="L52" s="17" t="s">
        <v>5</v>
      </c>
    </row>
    <row r="53" spans="1:12" ht="15" thickBot="1">
      <c r="A53" s="103"/>
      <c r="B53" s="12" t="s">
        <v>39</v>
      </c>
      <c r="C53" s="62"/>
      <c r="D53" s="9"/>
      <c r="E53" s="47"/>
      <c r="F53" s="9"/>
      <c r="G53" s="9"/>
      <c r="H53" s="9"/>
      <c r="I53" s="66"/>
      <c r="J53" s="9"/>
      <c r="K53" s="47"/>
      <c r="L53" s="9"/>
    </row>
    <row r="54" spans="1:12" ht="15" thickBot="1">
      <c r="A54" s="23"/>
      <c r="B54" s="13"/>
      <c r="C54" s="62"/>
      <c r="D54" s="9"/>
      <c r="E54" s="47"/>
      <c r="F54" s="9"/>
      <c r="G54" s="9"/>
      <c r="H54" s="9"/>
      <c r="I54" s="66"/>
      <c r="J54" s="9"/>
      <c r="K54" s="47"/>
      <c r="L54" s="9"/>
    </row>
    <row r="55" spans="1:12">
      <c r="A55" s="94" t="s">
        <v>40</v>
      </c>
      <c r="B55" s="95"/>
      <c r="C55" s="63"/>
      <c r="D55" s="22"/>
      <c r="E55" s="53"/>
      <c r="F55" s="22"/>
      <c r="G55" s="22"/>
      <c r="H55" s="22"/>
      <c r="I55" s="70"/>
      <c r="J55" s="22"/>
      <c r="K55" s="53"/>
      <c r="L55" s="22"/>
    </row>
    <row r="56" spans="1:12">
      <c r="A56" s="96" t="s">
        <v>2</v>
      </c>
      <c r="B56" s="97"/>
      <c r="C56" s="62"/>
      <c r="D56" s="9"/>
      <c r="E56" s="47"/>
      <c r="F56" s="9"/>
      <c r="G56" s="9"/>
      <c r="H56" s="9"/>
      <c r="I56" s="66"/>
      <c r="J56" s="9"/>
      <c r="K56" s="47"/>
      <c r="L56" s="9"/>
    </row>
    <row r="57" spans="1:12">
      <c r="A57" s="100">
        <v>5.0999999999999996</v>
      </c>
      <c r="B57" s="10" t="s">
        <v>41</v>
      </c>
      <c r="C57" s="17" t="s">
        <v>5</v>
      </c>
      <c r="D57" s="17" t="s">
        <v>5</v>
      </c>
      <c r="E57" s="50" t="s">
        <v>5</v>
      </c>
      <c r="F57" s="17" t="s">
        <v>5</v>
      </c>
      <c r="G57" s="17" t="s">
        <v>5</v>
      </c>
      <c r="H57" s="17" t="s">
        <v>5</v>
      </c>
      <c r="I57" s="17" t="s">
        <v>5</v>
      </c>
      <c r="J57" s="17" t="s">
        <v>5</v>
      </c>
      <c r="K57" s="50" t="s">
        <v>5</v>
      </c>
      <c r="L57" s="17" t="s">
        <v>5</v>
      </c>
    </row>
    <row r="58" spans="1:12">
      <c r="A58" s="101"/>
      <c r="B58" s="41" t="s">
        <v>192</v>
      </c>
      <c r="C58" s="62"/>
      <c r="D58" s="9"/>
      <c r="E58" s="47"/>
      <c r="F58" s="9"/>
      <c r="G58" s="9"/>
      <c r="H58" s="9"/>
      <c r="I58" s="66"/>
      <c r="J58" s="9"/>
      <c r="K58" s="47"/>
      <c r="L58" s="9"/>
    </row>
    <row r="59" spans="1:12">
      <c r="A59" s="23"/>
      <c r="B59" s="13"/>
      <c r="C59" s="62"/>
      <c r="D59" s="9"/>
      <c r="E59" s="47"/>
      <c r="F59" s="9"/>
      <c r="G59" s="9"/>
      <c r="H59" s="9"/>
      <c r="I59" s="66"/>
      <c r="J59" s="9"/>
      <c r="K59" s="47"/>
      <c r="L59" s="9"/>
    </row>
    <row r="60" spans="1:12">
      <c r="A60" s="76">
        <v>5.2</v>
      </c>
      <c r="B60" s="10" t="s">
        <v>42</v>
      </c>
      <c r="C60" s="17" t="s">
        <v>5</v>
      </c>
      <c r="D60" s="17" t="s">
        <v>5</v>
      </c>
      <c r="E60" s="50" t="s">
        <v>5</v>
      </c>
      <c r="F60" s="17" t="s">
        <v>5</v>
      </c>
      <c r="G60" s="17" t="s">
        <v>5</v>
      </c>
      <c r="H60" s="17" t="s">
        <v>4</v>
      </c>
      <c r="I60" s="17" t="s">
        <v>5</v>
      </c>
      <c r="J60" s="17" t="s">
        <v>5</v>
      </c>
      <c r="K60" s="50" t="s">
        <v>5</v>
      </c>
      <c r="L60" s="17" t="s">
        <v>5</v>
      </c>
    </row>
    <row r="61" spans="1:12">
      <c r="A61" s="78"/>
      <c r="B61" s="42" t="s">
        <v>6</v>
      </c>
      <c r="C61" s="62"/>
      <c r="D61" s="9"/>
      <c r="E61" s="47"/>
      <c r="F61" s="9"/>
      <c r="G61" s="9"/>
      <c r="H61" s="9"/>
      <c r="I61" s="66"/>
      <c r="J61" s="9"/>
      <c r="K61" s="47"/>
      <c r="L61" s="9"/>
    </row>
    <row r="62" spans="1:12">
      <c r="A62" s="79"/>
      <c r="B62" s="11" t="s">
        <v>43</v>
      </c>
      <c r="C62" s="62"/>
      <c r="D62" s="9"/>
      <c r="E62" s="47"/>
      <c r="F62" s="9"/>
      <c r="G62" s="9"/>
      <c r="H62" s="9"/>
      <c r="I62" s="66"/>
      <c r="J62" s="9"/>
      <c r="K62" s="47"/>
      <c r="L62" s="9"/>
    </row>
    <row r="63" spans="1:12">
      <c r="A63" s="76">
        <v>5.3</v>
      </c>
      <c r="B63" s="10" t="s">
        <v>44</v>
      </c>
      <c r="C63" s="17" t="s">
        <v>5</v>
      </c>
      <c r="D63" s="17" t="s">
        <v>5</v>
      </c>
      <c r="E63" s="50" t="s">
        <v>5</v>
      </c>
      <c r="F63" s="17" t="s">
        <v>5</v>
      </c>
      <c r="G63" s="17" t="s">
        <v>5</v>
      </c>
      <c r="H63" s="17" t="s">
        <v>5</v>
      </c>
      <c r="I63" s="17" t="s">
        <v>5</v>
      </c>
      <c r="J63" s="17" t="s">
        <v>5</v>
      </c>
      <c r="K63" s="50" t="s">
        <v>5</v>
      </c>
      <c r="L63" s="17" t="s">
        <v>5</v>
      </c>
    </row>
    <row r="64" spans="1:12">
      <c r="A64" s="79"/>
      <c r="B64" s="41" t="s">
        <v>193</v>
      </c>
      <c r="C64" s="62"/>
      <c r="D64" s="9"/>
      <c r="E64" s="47"/>
      <c r="F64" s="9"/>
      <c r="G64" s="9"/>
      <c r="H64" s="9"/>
      <c r="I64" s="66"/>
      <c r="J64" s="9"/>
      <c r="K64" s="47"/>
      <c r="L64" s="9"/>
    </row>
    <row r="65" spans="1:12">
      <c r="A65" s="23"/>
      <c r="B65" s="13"/>
      <c r="C65" s="62"/>
      <c r="D65" s="9"/>
      <c r="E65" s="47"/>
      <c r="F65" s="9"/>
      <c r="G65" s="9"/>
      <c r="H65" s="9"/>
      <c r="I65" s="66"/>
      <c r="J65" s="9"/>
      <c r="K65" s="47"/>
      <c r="L65" s="9"/>
    </row>
    <row r="66" spans="1:12">
      <c r="A66" s="76">
        <v>5.4</v>
      </c>
      <c r="B66" s="10" t="s">
        <v>45</v>
      </c>
      <c r="C66" s="17" t="s">
        <v>212</v>
      </c>
      <c r="D66" s="17" t="s">
        <v>5</v>
      </c>
      <c r="E66" s="50" t="s">
        <v>5</v>
      </c>
      <c r="F66" s="17" t="s">
        <v>5</v>
      </c>
      <c r="G66" s="17" t="s">
        <v>5</v>
      </c>
      <c r="H66" s="17" t="s">
        <v>5</v>
      </c>
      <c r="I66" s="17" t="s">
        <v>212</v>
      </c>
      <c r="J66" s="17" t="s">
        <v>5</v>
      </c>
      <c r="K66" s="50" t="s">
        <v>5</v>
      </c>
      <c r="L66" s="17" t="s">
        <v>5</v>
      </c>
    </row>
    <row r="67" spans="1:12">
      <c r="A67" s="79"/>
      <c r="B67" s="41" t="s">
        <v>211</v>
      </c>
      <c r="C67" s="62"/>
      <c r="D67" s="9"/>
      <c r="E67" s="47"/>
      <c r="F67" s="9"/>
      <c r="G67" s="9"/>
      <c r="H67" s="9"/>
      <c r="I67" s="66"/>
      <c r="J67" s="9"/>
      <c r="K67" s="47"/>
      <c r="L67" s="9"/>
    </row>
    <row r="68" spans="1:12">
      <c r="A68" s="23"/>
      <c r="B68" s="13"/>
      <c r="C68" s="62"/>
      <c r="D68" s="9"/>
      <c r="E68" s="47"/>
      <c r="F68" s="9"/>
      <c r="G68" s="9"/>
      <c r="H68" s="9"/>
      <c r="I68" s="66"/>
      <c r="J68" s="9"/>
      <c r="K68" s="47"/>
      <c r="L68" s="9"/>
    </row>
    <row r="69" spans="1:12">
      <c r="A69" s="76">
        <v>5.5</v>
      </c>
      <c r="B69" s="43" t="s">
        <v>46</v>
      </c>
      <c r="C69" s="17" t="s">
        <v>5</v>
      </c>
      <c r="D69" s="17" t="s">
        <v>5</v>
      </c>
      <c r="E69" s="50" t="s">
        <v>5</v>
      </c>
      <c r="F69" s="17" t="s">
        <v>5</v>
      </c>
      <c r="G69" s="17" t="s">
        <v>5</v>
      </c>
      <c r="H69" s="17" t="s">
        <v>5</v>
      </c>
      <c r="I69" s="17" t="s">
        <v>5</v>
      </c>
      <c r="J69" s="17" t="s">
        <v>5</v>
      </c>
      <c r="K69" s="50" t="s">
        <v>5</v>
      </c>
      <c r="L69" s="17" t="s">
        <v>5</v>
      </c>
    </row>
    <row r="70" spans="1:12" ht="15" thickBot="1">
      <c r="A70" s="77"/>
      <c r="B70" s="12" t="s">
        <v>210</v>
      </c>
      <c r="C70" s="62"/>
      <c r="D70" s="9"/>
      <c r="E70" s="47"/>
      <c r="F70" s="9"/>
      <c r="G70" s="9"/>
      <c r="H70" s="9"/>
      <c r="I70" s="66"/>
      <c r="J70" s="9"/>
      <c r="K70" s="47"/>
      <c r="L70" s="9"/>
    </row>
    <row r="71" spans="1:12" ht="15" thickBot="1">
      <c r="A71" s="23"/>
      <c r="B71" s="13"/>
      <c r="C71" s="62"/>
      <c r="D71" s="9"/>
      <c r="E71" s="47"/>
      <c r="F71" s="9"/>
      <c r="G71" s="9"/>
      <c r="H71" s="9"/>
      <c r="I71" s="66"/>
      <c r="J71" s="9"/>
      <c r="K71" s="47"/>
      <c r="L71" s="9"/>
    </row>
    <row r="72" spans="1:12">
      <c r="A72" s="92" t="s">
        <v>190</v>
      </c>
      <c r="B72" s="93"/>
      <c r="C72" s="62"/>
      <c r="D72" s="9"/>
      <c r="E72" s="47"/>
      <c r="F72" s="9"/>
      <c r="G72" s="9"/>
      <c r="H72" s="9"/>
      <c r="I72" s="66"/>
      <c r="J72" s="9"/>
      <c r="K72" s="47"/>
      <c r="L72" s="9"/>
    </row>
    <row r="73" spans="1:12">
      <c r="A73" s="76">
        <v>5.6</v>
      </c>
      <c r="B73" s="10" t="s">
        <v>47</v>
      </c>
      <c r="C73" s="19">
        <v>0.6</v>
      </c>
      <c r="D73" s="19">
        <v>0.95</v>
      </c>
      <c r="E73" s="51">
        <v>0.25</v>
      </c>
      <c r="F73" s="19">
        <v>0.99</v>
      </c>
      <c r="G73" s="19">
        <v>0.8</v>
      </c>
      <c r="H73" s="19">
        <v>0.2</v>
      </c>
      <c r="I73" s="19">
        <v>0.3</v>
      </c>
      <c r="J73" s="19">
        <v>0.8</v>
      </c>
      <c r="K73" s="51">
        <v>0.65</v>
      </c>
      <c r="L73" s="19">
        <v>0.99</v>
      </c>
    </row>
    <row r="74" spans="1:12">
      <c r="A74" s="79"/>
      <c r="B74" s="41" t="s">
        <v>196</v>
      </c>
      <c r="C74" s="62"/>
      <c r="D74" s="9"/>
      <c r="E74" s="47"/>
      <c r="F74" s="9"/>
      <c r="G74" s="9"/>
      <c r="H74" s="45"/>
      <c r="I74" s="66"/>
      <c r="J74" s="9"/>
      <c r="K74" s="47"/>
      <c r="L74" s="9"/>
    </row>
    <row r="75" spans="1:12">
      <c r="A75" s="5"/>
      <c r="B75" s="24"/>
      <c r="C75" s="62"/>
      <c r="D75" s="9"/>
      <c r="E75" s="47"/>
      <c r="F75" s="9"/>
      <c r="G75" s="9"/>
      <c r="H75" s="9"/>
      <c r="I75" s="66"/>
      <c r="J75" s="9"/>
      <c r="K75" s="47"/>
      <c r="L75" s="9"/>
    </row>
    <row r="76" spans="1:12">
      <c r="A76" s="100">
        <v>5.7</v>
      </c>
      <c r="B76" s="10" t="s">
        <v>48</v>
      </c>
      <c r="C76" s="19">
        <v>1</v>
      </c>
      <c r="D76" s="19">
        <v>0.99</v>
      </c>
      <c r="E76" s="51">
        <v>1</v>
      </c>
      <c r="F76" s="19">
        <v>0.99</v>
      </c>
      <c r="G76" s="19">
        <v>0.8</v>
      </c>
      <c r="H76" s="19">
        <v>1</v>
      </c>
      <c r="I76" s="19">
        <v>0.3</v>
      </c>
      <c r="J76" s="19">
        <v>0.99</v>
      </c>
      <c r="K76" s="51">
        <v>0.67</v>
      </c>
      <c r="L76" s="19">
        <v>0.99</v>
      </c>
    </row>
    <row r="77" spans="1:12">
      <c r="A77" s="101"/>
      <c r="B77" s="41" t="s">
        <v>202</v>
      </c>
      <c r="C77" s="62"/>
      <c r="D77" s="9"/>
      <c r="E77" s="47"/>
      <c r="F77" s="9"/>
      <c r="G77" s="9"/>
      <c r="H77" s="9"/>
      <c r="I77" s="66"/>
      <c r="J77" s="9"/>
      <c r="K77" s="47"/>
      <c r="L77" s="9"/>
    </row>
    <row r="78" spans="1:12">
      <c r="A78" s="23"/>
      <c r="B78" s="13"/>
      <c r="C78" s="62"/>
      <c r="D78" s="9"/>
      <c r="E78" s="47"/>
      <c r="F78" s="9"/>
      <c r="G78" s="9"/>
      <c r="H78" s="9"/>
      <c r="I78" s="66"/>
      <c r="J78" s="9"/>
      <c r="K78" s="47"/>
      <c r="L78" s="9"/>
    </row>
    <row r="79" spans="1:12">
      <c r="A79" s="98">
        <v>5.8</v>
      </c>
      <c r="B79" s="10" t="s">
        <v>49</v>
      </c>
      <c r="C79" s="19">
        <v>1</v>
      </c>
      <c r="D79" s="19">
        <v>0.99</v>
      </c>
      <c r="E79" s="51">
        <v>1</v>
      </c>
      <c r="F79" s="19">
        <v>0.99</v>
      </c>
      <c r="G79" s="19">
        <v>0.8</v>
      </c>
      <c r="H79" s="19">
        <v>1</v>
      </c>
      <c r="I79" s="19">
        <v>0.3</v>
      </c>
      <c r="J79" s="19">
        <v>0.99</v>
      </c>
      <c r="K79" s="51">
        <v>1</v>
      </c>
      <c r="L79" s="19">
        <v>0.9</v>
      </c>
    </row>
    <row r="80" spans="1:12">
      <c r="A80" s="99"/>
      <c r="B80" s="41" t="s">
        <v>194</v>
      </c>
      <c r="C80" s="62"/>
      <c r="D80" s="9"/>
      <c r="E80" s="47"/>
      <c r="F80" s="9"/>
      <c r="G80" s="9"/>
      <c r="H80" s="9"/>
      <c r="I80" s="66"/>
      <c r="J80" s="9"/>
      <c r="K80" s="47"/>
      <c r="L80" s="9"/>
    </row>
    <row r="81" spans="1:12">
      <c r="A81" s="23"/>
      <c r="B81" s="13"/>
      <c r="C81" s="62"/>
      <c r="D81" s="9"/>
      <c r="E81" s="47"/>
      <c r="F81" s="9"/>
      <c r="G81" s="9"/>
      <c r="H81" s="9"/>
      <c r="I81" s="66"/>
      <c r="J81" s="9"/>
      <c r="K81" s="47"/>
      <c r="L81" s="9"/>
    </row>
    <row r="82" spans="1:12">
      <c r="A82" s="76">
        <v>5.9</v>
      </c>
      <c r="B82" s="10" t="s">
        <v>50</v>
      </c>
      <c r="C82" s="19">
        <v>1</v>
      </c>
      <c r="D82" s="19">
        <v>0.98</v>
      </c>
      <c r="E82" s="51">
        <v>1</v>
      </c>
      <c r="F82" s="19">
        <v>0.99</v>
      </c>
      <c r="G82" s="19">
        <v>1</v>
      </c>
      <c r="H82" s="19">
        <v>0</v>
      </c>
      <c r="I82" s="19">
        <v>0.3</v>
      </c>
      <c r="J82" s="19">
        <v>0.99</v>
      </c>
      <c r="K82" s="51">
        <v>1</v>
      </c>
      <c r="L82" s="19">
        <v>0.99</v>
      </c>
    </row>
    <row r="83" spans="1:12">
      <c r="A83" s="79"/>
      <c r="B83" s="41" t="s">
        <v>195</v>
      </c>
      <c r="C83" s="62"/>
      <c r="D83" s="9"/>
      <c r="E83" s="47"/>
      <c r="F83" s="9"/>
      <c r="G83" s="9"/>
      <c r="H83" s="9"/>
      <c r="I83" s="66"/>
      <c r="J83" s="9"/>
      <c r="K83" s="47"/>
      <c r="L83" s="9"/>
    </row>
    <row r="84" spans="1:12">
      <c r="A84" s="108">
        <v>5.0999999999999996</v>
      </c>
      <c r="B84" s="10" t="s">
        <v>51</v>
      </c>
      <c r="C84" s="19">
        <v>1</v>
      </c>
      <c r="D84" s="19">
        <v>0.99</v>
      </c>
      <c r="E84" s="51">
        <v>1</v>
      </c>
      <c r="F84" s="19">
        <v>0.99</v>
      </c>
      <c r="G84" s="19">
        <v>1</v>
      </c>
      <c r="H84" s="14">
        <v>0</v>
      </c>
      <c r="I84" s="67">
        <v>0.3</v>
      </c>
      <c r="J84" s="19">
        <v>0.99</v>
      </c>
      <c r="K84" s="51">
        <v>1</v>
      </c>
      <c r="L84" s="19">
        <v>0.99</v>
      </c>
    </row>
    <row r="85" spans="1:12">
      <c r="A85" s="109"/>
      <c r="B85" s="41" t="s">
        <v>195</v>
      </c>
      <c r="C85" s="62"/>
      <c r="D85" s="9"/>
      <c r="E85" s="47"/>
      <c r="F85" s="9"/>
      <c r="G85" s="9"/>
      <c r="H85" s="9"/>
      <c r="I85" s="66"/>
      <c r="J85" s="9"/>
      <c r="K85" s="47"/>
      <c r="L85" s="9"/>
    </row>
    <row r="86" spans="1:12" ht="15" thickBot="1">
      <c r="A86" s="13"/>
      <c r="B86" s="13"/>
      <c r="C86" s="62"/>
      <c r="D86" s="9"/>
      <c r="E86" s="47"/>
      <c r="F86" s="9"/>
      <c r="G86" s="9"/>
      <c r="H86" s="9"/>
      <c r="I86" s="66"/>
      <c r="J86" s="9"/>
      <c r="K86" s="47"/>
      <c r="L86" s="9"/>
    </row>
    <row r="87" spans="1:12">
      <c r="A87" s="94" t="s">
        <v>52</v>
      </c>
      <c r="B87" s="95"/>
      <c r="C87" s="63"/>
      <c r="D87" s="22"/>
      <c r="E87" s="53"/>
      <c r="F87" s="22"/>
      <c r="G87" s="22"/>
      <c r="H87" s="22"/>
      <c r="I87" s="70"/>
      <c r="J87" s="22"/>
      <c r="K87" s="53"/>
      <c r="L87" s="22"/>
    </row>
    <row r="88" spans="1:12">
      <c r="A88" s="96" t="s">
        <v>2</v>
      </c>
      <c r="B88" s="97"/>
      <c r="C88" s="62"/>
      <c r="D88" s="9"/>
      <c r="E88" s="47"/>
      <c r="F88" s="9"/>
      <c r="G88" s="9"/>
      <c r="H88" s="9"/>
      <c r="I88" s="66"/>
      <c r="J88" s="9"/>
      <c r="K88" s="47"/>
      <c r="L88" s="9"/>
    </row>
    <row r="89" spans="1:12">
      <c r="A89" s="76">
        <v>6.1</v>
      </c>
      <c r="B89" s="10" t="s">
        <v>53</v>
      </c>
      <c r="C89" s="17" t="s">
        <v>5</v>
      </c>
      <c r="D89" s="17" t="s">
        <v>4</v>
      </c>
      <c r="E89" s="50" t="s">
        <v>5</v>
      </c>
      <c r="F89" s="17" t="s">
        <v>5</v>
      </c>
      <c r="G89" s="17" t="s">
        <v>5</v>
      </c>
      <c r="H89" s="7" t="s">
        <v>5</v>
      </c>
      <c r="I89" s="65" t="s">
        <v>5</v>
      </c>
      <c r="J89" s="17" t="s">
        <v>4</v>
      </c>
      <c r="K89" s="46" t="s">
        <v>5</v>
      </c>
      <c r="L89" s="7" t="s">
        <v>4</v>
      </c>
    </row>
    <row r="90" spans="1:12">
      <c r="A90" s="79"/>
      <c r="B90" s="11" t="s">
        <v>18</v>
      </c>
      <c r="C90" s="62"/>
      <c r="D90" s="9"/>
      <c r="E90" s="47"/>
      <c r="F90" s="9"/>
      <c r="G90" s="9"/>
      <c r="H90" s="9"/>
      <c r="I90" s="66"/>
      <c r="J90" s="9"/>
      <c r="K90" s="47"/>
      <c r="L90" s="9"/>
    </row>
    <row r="91" spans="1:12">
      <c r="A91" s="23"/>
      <c r="B91" s="13"/>
      <c r="C91" s="62"/>
      <c r="D91" s="9"/>
      <c r="E91" s="47"/>
      <c r="F91" s="9"/>
      <c r="G91" s="9"/>
      <c r="H91" s="9"/>
      <c r="I91" s="66"/>
      <c r="J91" s="9"/>
      <c r="K91" s="47"/>
      <c r="L91" s="9"/>
    </row>
    <row r="92" spans="1:12" ht="20">
      <c r="A92" s="98">
        <v>6.2</v>
      </c>
      <c r="B92" s="18" t="s">
        <v>208</v>
      </c>
      <c r="C92" s="17">
        <v>1</v>
      </c>
      <c r="D92" s="17" t="s">
        <v>5</v>
      </c>
      <c r="E92" s="50">
        <v>1</v>
      </c>
      <c r="F92" s="17" t="s">
        <v>5</v>
      </c>
      <c r="G92" s="17">
        <v>3</v>
      </c>
      <c r="H92" s="7" t="s">
        <v>5</v>
      </c>
      <c r="I92" s="65">
        <v>1</v>
      </c>
      <c r="J92" s="17" t="s">
        <v>5</v>
      </c>
      <c r="K92" s="46">
        <v>2</v>
      </c>
      <c r="L92" s="7" t="s">
        <v>5</v>
      </c>
    </row>
    <row r="93" spans="1:12">
      <c r="A93" s="99"/>
      <c r="B93" s="11" t="s">
        <v>209</v>
      </c>
      <c r="C93" s="62"/>
      <c r="D93" s="9"/>
      <c r="E93" s="47"/>
      <c r="F93" s="9"/>
      <c r="G93" s="9"/>
      <c r="H93" s="9"/>
      <c r="I93" s="66"/>
      <c r="J93" s="9"/>
      <c r="K93" s="47"/>
      <c r="L93" s="9"/>
    </row>
    <row r="94" spans="1:12">
      <c r="A94" s="23"/>
      <c r="B94" s="13"/>
      <c r="C94" s="62"/>
      <c r="D94" s="9"/>
      <c r="E94" s="47"/>
      <c r="F94" s="9"/>
      <c r="G94" s="9"/>
      <c r="H94" s="9"/>
      <c r="I94" s="66"/>
      <c r="J94" s="9"/>
      <c r="K94" s="47"/>
      <c r="L94" s="9"/>
    </row>
    <row r="95" spans="1:12">
      <c r="A95" s="76">
        <v>6.3</v>
      </c>
      <c r="B95" s="10" t="s">
        <v>207</v>
      </c>
      <c r="C95" s="17" t="s">
        <v>4</v>
      </c>
      <c r="D95" s="17" t="s">
        <v>4</v>
      </c>
      <c r="E95" s="50" t="s">
        <v>5</v>
      </c>
      <c r="F95" s="17" t="s">
        <v>5</v>
      </c>
      <c r="G95" s="17" t="s">
        <v>5</v>
      </c>
      <c r="H95" s="7" t="s">
        <v>5</v>
      </c>
      <c r="I95" s="65" t="s">
        <v>4</v>
      </c>
      <c r="J95" s="17" t="s">
        <v>4</v>
      </c>
      <c r="K95" s="46" t="s">
        <v>5</v>
      </c>
      <c r="L95" s="7" t="s">
        <v>5</v>
      </c>
    </row>
    <row r="96" spans="1:12" ht="15" thickBot="1">
      <c r="A96" s="77"/>
      <c r="B96" s="12" t="s">
        <v>18</v>
      </c>
      <c r="C96" s="62"/>
      <c r="D96" s="9"/>
      <c r="E96" s="47"/>
      <c r="F96" s="9"/>
      <c r="G96" s="9"/>
      <c r="H96" s="9"/>
      <c r="I96" s="66"/>
      <c r="J96" s="9"/>
      <c r="K96" s="47"/>
      <c r="L96" s="9"/>
    </row>
    <row r="97" spans="1:12" ht="15" thickBot="1">
      <c r="A97" s="23"/>
      <c r="B97" s="13"/>
      <c r="C97" s="62"/>
      <c r="D97" s="9"/>
      <c r="E97" s="47"/>
      <c r="F97" s="9"/>
      <c r="G97" s="9"/>
      <c r="H97" s="9"/>
      <c r="I97" s="66"/>
      <c r="J97" s="9"/>
      <c r="K97" s="47"/>
      <c r="L97" s="9"/>
    </row>
    <row r="98" spans="1:12" ht="15" thickBot="1">
      <c r="A98" s="92" t="s">
        <v>54</v>
      </c>
      <c r="B98" s="93"/>
      <c r="C98" s="63"/>
      <c r="D98" s="22"/>
      <c r="E98" s="53"/>
      <c r="F98" s="22"/>
      <c r="G98" s="22"/>
      <c r="H98" s="22"/>
      <c r="I98" s="70"/>
      <c r="J98" s="22"/>
      <c r="K98" s="53"/>
      <c r="L98" s="22"/>
    </row>
    <row r="99" spans="1:12">
      <c r="A99" s="114" t="s">
        <v>55</v>
      </c>
      <c r="B99" s="115"/>
      <c r="C99" s="62"/>
      <c r="D99" s="9"/>
      <c r="E99" s="47"/>
      <c r="F99" s="9"/>
      <c r="G99" s="9"/>
      <c r="H99" s="9"/>
      <c r="I99" s="66"/>
      <c r="J99" s="9"/>
      <c r="K99" s="47"/>
      <c r="L99" s="9"/>
    </row>
    <row r="100" spans="1:12">
      <c r="A100" s="104" t="s">
        <v>56</v>
      </c>
      <c r="B100" s="105"/>
      <c r="C100" s="62"/>
      <c r="D100" s="9"/>
      <c r="E100" s="47"/>
      <c r="F100" s="9"/>
      <c r="G100" s="9"/>
      <c r="H100" s="9"/>
      <c r="I100" s="66"/>
      <c r="J100" s="9"/>
      <c r="K100" s="47"/>
      <c r="L100" s="9"/>
    </row>
    <row r="101" spans="1:12">
      <c r="A101" s="96" t="s">
        <v>2</v>
      </c>
      <c r="B101" s="97"/>
      <c r="C101" s="62"/>
      <c r="D101" s="9"/>
      <c r="E101" s="47"/>
      <c r="F101" s="9"/>
      <c r="G101" s="9"/>
      <c r="H101" s="9"/>
      <c r="I101" s="66"/>
      <c r="J101" s="9"/>
      <c r="K101" s="47"/>
      <c r="L101" s="9"/>
    </row>
    <row r="102" spans="1:12">
      <c r="A102" s="76">
        <v>7.1</v>
      </c>
      <c r="B102" s="10" t="s">
        <v>57</v>
      </c>
      <c r="C102" s="17" t="s">
        <v>4</v>
      </c>
      <c r="D102" s="17" t="s">
        <v>4</v>
      </c>
      <c r="E102" s="50" t="s">
        <v>4</v>
      </c>
      <c r="F102" s="17" t="s">
        <v>4</v>
      </c>
      <c r="G102" s="17" t="s">
        <v>5</v>
      </c>
      <c r="H102" s="17" t="s">
        <v>5</v>
      </c>
      <c r="I102" s="17" t="s">
        <v>4</v>
      </c>
      <c r="J102" s="17" t="s">
        <v>4</v>
      </c>
      <c r="K102" s="50" t="s">
        <v>5</v>
      </c>
      <c r="L102" s="17" t="s">
        <v>5</v>
      </c>
    </row>
    <row r="103" spans="1:12">
      <c r="A103" s="79"/>
      <c r="B103" s="11" t="s">
        <v>58</v>
      </c>
      <c r="C103" s="62"/>
      <c r="D103" s="9"/>
      <c r="E103" s="47"/>
      <c r="F103" s="9"/>
      <c r="G103" s="9"/>
      <c r="H103" s="9"/>
      <c r="I103" s="66"/>
      <c r="J103" s="9"/>
      <c r="K103" s="47"/>
      <c r="L103" s="9"/>
    </row>
    <row r="104" spans="1:12">
      <c r="A104" s="23"/>
      <c r="B104" s="13"/>
      <c r="C104" s="62"/>
      <c r="D104" s="9"/>
      <c r="E104" s="47"/>
      <c r="F104" s="9"/>
      <c r="G104" s="9"/>
      <c r="H104" s="9"/>
      <c r="I104" s="66"/>
      <c r="J104" s="9"/>
      <c r="K104" s="47"/>
      <c r="L104" s="9"/>
    </row>
    <row r="105" spans="1:12">
      <c r="A105" s="76">
        <v>7.2</v>
      </c>
      <c r="B105" s="10" t="s">
        <v>59</v>
      </c>
      <c r="C105" s="17" t="s">
        <v>4</v>
      </c>
      <c r="D105" s="17" t="s">
        <v>5</v>
      </c>
      <c r="E105" s="50" t="s">
        <v>4</v>
      </c>
      <c r="F105" s="17" t="s">
        <v>5</v>
      </c>
      <c r="G105" s="17" t="s">
        <v>5</v>
      </c>
      <c r="H105" s="17" t="s">
        <v>5</v>
      </c>
      <c r="I105" s="65" t="s">
        <v>4</v>
      </c>
      <c r="J105" s="17" t="s">
        <v>5</v>
      </c>
      <c r="K105" s="50" t="s">
        <v>5</v>
      </c>
      <c r="L105" s="17" t="s">
        <v>5</v>
      </c>
    </row>
    <row r="106" spans="1:12">
      <c r="A106" s="79"/>
      <c r="B106" s="11" t="s">
        <v>60</v>
      </c>
      <c r="C106" s="62"/>
      <c r="D106" s="9"/>
      <c r="E106" s="47"/>
      <c r="F106" s="9"/>
      <c r="G106" s="9"/>
      <c r="H106" s="9"/>
      <c r="I106" s="66"/>
      <c r="J106" s="9"/>
      <c r="K106" s="47"/>
      <c r="L106" s="9"/>
    </row>
    <row r="107" spans="1:12">
      <c r="A107" s="23"/>
      <c r="B107" s="13"/>
      <c r="C107" s="62"/>
      <c r="D107" s="9"/>
      <c r="E107" s="47"/>
      <c r="F107" s="9"/>
      <c r="G107" s="9"/>
      <c r="H107" s="9"/>
      <c r="I107" s="66"/>
      <c r="J107" s="9"/>
      <c r="K107" s="47"/>
      <c r="L107" s="9"/>
    </row>
    <row r="108" spans="1:12">
      <c r="A108" s="76">
        <v>7.3</v>
      </c>
      <c r="B108" s="10" t="s">
        <v>61</v>
      </c>
      <c r="C108" s="17" t="s">
        <v>5</v>
      </c>
      <c r="D108" s="17" t="s">
        <v>4</v>
      </c>
      <c r="E108" s="50" t="s">
        <v>4</v>
      </c>
      <c r="F108" s="17" t="s">
        <v>4</v>
      </c>
      <c r="G108" s="17" t="s">
        <v>5</v>
      </c>
      <c r="H108" s="17" t="s">
        <v>4</v>
      </c>
      <c r="I108" s="17" t="s">
        <v>4</v>
      </c>
      <c r="J108" s="17" t="s">
        <v>4</v>
      </c>
      <c r="K108" s="50" t="s">
        <v>5</v>
      </c>
      <c r="L108" s="17" t="s">
        <v>5</v>
      </c>
    </row>
    <row r="109" spans="1:12">
      <c r="A109" s="79"/>
      <c r="B109" s="11" t="s">
        <v>18</v>
      </c>
      <c r="C109" s="62"/>
      <c r="D109" s="9"/>
      <c r="E109" s="47"/>
      <c r="F109" s="9"/>
      <c r="G109" s="9"/>
      <c r="H109" s="9"/>
      <c r="I109" s="66"/>
      <c r="J109" s="9"/>
      <c r="K109" s="47"/>
      <c r="L109" s="9"/>
    </row>
    <row r="110" spans="1:12">
      <c r="A110" s="23"/>
      <c r="B110" s="13"/>
      <c r="C110" s="62"/>
      <c r="D110" s="9"/>
      <c r="E110" s="47"/>
      <c r="F110" s="9"/>
      <c r="G110" s="9"/>
      <c r="H110" s="9"/>
      <c r="I110" s="66"/>
      <c r="J110" s="9"/>
      <c r="K110" s="47"/>
      <c r="L110" s="9"/>
    </row>
    <row r="111" spans="1:12">
      <c r="A111" s="76">
        <v>7.4</v>
      </c>
      <c r="B111" s="10" t="s">
        <v>62</v>
      </c>
      <c r="C111" s="17" t="s">
        <v>5</v>
      </c>
      <c r="D111" s="17" t="s">
        <v>4</v>
      </c>
      <c r="E111" s="46" t="s">
        <v>4</v>
      </c>
      <c r="F111" s="17" t="s">
        <v>4</v>
      </c>
      <c r="G111" s="17" t="s">
        <v>5</v>
      </c>
      <c r="H111" s="17" t="s">
        <v>4</v>
      </c>
      <c r="I111" s="17" t="s">
        <v>4</v>
      </c>
      <c r="J111" s="17" t="s">
        <v>4</v>
      </c>
      <c r="K111" s="46" t="s">
        <v>5</v>
      </c>
      <c r="L111" s="17" t="s">
        <v>4</v>
      </c>
    </row>
    <row r="112" spans="1:12">
      <c r="A112" s="78"/>
      <c r="B112" s="15" t="s">
        <v>197</v>
      </c>
      <c r="C112" s="62"/>
      <c r="D112" s="9"/>
      <c r="E112" s="47"/>
      <c r="F112" s="9"/>
      <c r="G112" s="9"/>
      <c r="H112" s="9"/>
      <c r="I112" s="66"/>
      <c r="J112" s="9"/>
      <c r="K112" s="47"/>
      <c r="L112" s="9"/>
    </row>
    <row r="113" spans="1:12" ht="15" thickBot="1">
      <c r="A113" s="13"/>
      <c r="B113" s="13"/>
      <c r="C113" s="62"/>
      <c r="D113" s="9"/>
      <c r="E113" s="47"/>
      <c r="F113" s="9"/>
      <c r="G113" s="9"/>
      <c r="H113" s="9"/>
      <c r="I113" s="66"/>
      <c r="J113" s="9"/>
      <c r="K113" s="47"/>
      <c r="L113" s="9"/>
    </row>
    <row r="114" spans="1:12" ht="15" thickBot="1">
      <c r="A114" s="106" t="s">
        <v>200</v>
      </c>
      <c r="B114" s="107"/>
      <c r="C114" s="63"/>
      <c r="D114" s="22"/>
      <c r="E114" s="53"/>
      <c r="F114" s="22"/>
      <c r="G114" s="22"/>
      <c r="H114" s="22"/>
      <c r="I114" s="70"/>
      <c r="J114" s="22"/>
      <c r="K114" s="53"/>
      <c r="L114" s="22"/>
    </row>
    <row r="115" spans="1:12" ht="15" thickBot="1">
      <c r="A115" s="80" t="s">
        <v>55</v>
      </c>
      <c r="B115" s="81"/>
      <c r="C115" s="62"/>
      <c r="D115" s="9"/>
      <c r="E115" s="47"/>
      <c r="F115" s="9"/>
      <c r="G115" s="9"/>
      <c r="H115" s="9"/>
      <c r="I115" s="66"/>
      <c r="J115" s="9"/>
      <c r="K115" s="47"/>
      <c r="L115" s="9"/>
    </row>
    <row r="116" spans="1:12">
      <c r="A116" s="116" t="s">
        <v>63</v>
      </c>
      <c r="B116" s="117"/>
      <c r="C116" s="62"/>
      <c r="D116" s="9"/>
      <c r="E116" s="47"/>
      <c r="F116" s="9"/>
      <c r="G116" s="9"/>
      <c r="H116" s="9"/>
      <c r="I116" s="66"/>
      <c r="J116" s="9"/>
      <c r="K116" s="47"/>
      <c r="L116" s="9"/>
    </row>
    <row r="117" spans="1:12">
      <c r="A117" s="96" t="s">
        <v>2</v>
      </c>
      <c r="B117" s="97"/>
      <c r="C117" s="62"/>
      <c r="D117" s="9"/>
      <c r="E117" s="47"/>
      <c r="F117" s="9"/>
      <c r="G117" s="9"/>
      <c r="H117" s="9"/>
      <c r="I117" s="66"/>
      <c r="J117" s="9"/>
      <c r="K117" s="47"/>
      <c r="L117" s="9"/>
    </row>
    <row r="118" spans="1:12">
      <c r="A118" s="100">
        <v>8.1</v>
      </c>
      <c r="B118" s="10" t="s">
        <v>64</v>
      </c>
      <c r="C118" s="17" t="s">
        <v>5</v>
      </c>
      <c r="D118" s="7" t="s">
        <v>5</v>
      </c>
      <c r="E118" s="46" t="s">
        <v>5</v>
      </c>
      <c r="F118" s="17" t="s">
        <v>5</v>
      </c>
      <c r="G118" s="17" t="s">
        <v>5</v>
      </c>
      <c r="H118" s="17" t="s">
        <v>5</v>
      </c>
      <c r="I118" s="17" t="s">
        <v>5</v>
      </c>
      <c r="J118" s="7" t="s">
        <v>4</v>
      </c>
      <c r="K118" s="50" t="s">
        <v>5</v>
      </c>
      <c r="L118" s="17" t="s">
        <v>5</v>
      </c>
    </row>
    <row r="119" spans="1:12">
      <c r="A119" s="101"/>
      <c r="B119" s="11" t="s">
        <v>58</v>
      </c>
      <c r="C119" s="62"/>
      <c r="D119" s="9"/>
      <c r="E119" s="47"/>
      <c r="F119" s="9"/>
      <c r="G119" s="9"/>
      <c r="H119" s="9"/>
      <c r="I119" s="66"/>
      <c r="J119" s="9"/>
      <c r="K119" s="47"/>
      <c r="L119" s="9"/>
    </row>
    <row r="120" spans="1:12">
      <c r="A120" s="23"/>
      <c r="B120" s="13"/>
      <c r="C120" s="62"/>
      <c r="D120" s="9"/>
      <c r="E120" s="47"/>
      <c r="F120" s="9"/>
      <c r="G120" s="9"/>
      <c r="H120" s="9"/>
      <c r="I120" s="66"/>
      <c r="J120" s="9"/>
      <c r="K120" s="47"/>
      <c r="L120" s="9"/>
    </row>
    <row r="121" spans="1:12">
      <c r="A121" s="76">
        <v>8.1999999999999993</v>
      </c>
      <c r="B121" s="10" t="s">
        <v>65</v>
      </c>
      <c r="C121" s="17" t="s">
        <v>5</v>
      </c>
      <c r="D121" s="7" t="s">
        <v>5</v>
      </c>
      <c r="E121" s="46" t="s">
        <v>5</v>
      </c>
      <c r="F121" s="7" t="s">
        <v>5</v>
      </c>
      <c r="G121" s="7" t="s">
        <v>5</v>
      </c>
      <c r="H121" s="7" t="s">
        <v>5</v>
      </c>
      <c r="I121" s="65" t="s">
        <v>5</v>
      </c>
      <c r="J121" s="7" t="s">
        <v>4</v>
      </c>
      <c r="K121" s="46" t="s">
        <v>5</v>
      </c>
      <c r="L121" s="7" t="s">
        <v>5</v>
      </c>
    </row>
    <row r="122" spans="1:12" ht="15" thickBot="1">
      <c r="A122" s="77"/>
      <c r="B122" s="12" t="s">
        <v>18</v>
      </c>
      <c r="C122" s="20"/>
      <c r="D122" s="21"/>
      <c r="E122" s="52"/>
      <c r="F122" s="21"/>
      <c r="G122" s="21"/>
      <c r="H122" s="21"/>
      <c r="I122" s="69"/>
      <c r="J122" s="21"/>
      <c r="K122" s="52"/>
      <c r="L122" s="21"/>
    </row>
    <row r="123" spans="1:12">
      <c r="A123" s="9"/>
      <c r="B123" s="13"/>
      <c r="C123" s="62"/>
      <c r="D123" s="9"/>
      <c r="E123" s="47"/>
      <c r="F123" s="9"/>
      <c r="G123" s="9"/>
      <c r="H123" s="9"/>
      <c r="I123" s="66"/>
      <c r="J123" s="9"/>
      <c r="K123" s="47"/>
      <c r="L123" s="9"/>
    </row>
    <row r="124" spans="1:12" ht="15" thickBot="1">
      <c r="A124" s="13"/>
      <c r="B124" s="13"/>
      <c r="C124" s="62"/>
      <c r="D124" s="9"/>
      <c r="E124" s="47"/>
      <c r="F124" s="9"/>
      <c r="G124" s="9"/>
      <c r="H124" s="9"/>
      <c r="I124" s="66"/>
      <c r="J124" s="9"/>
      <c r="K124" s="47"/>
      <c r="L124" s="9"/>
    </row>
    <row r="125" spans="1:12" ht="26.5" customHeight="1" thickBot="1">
      <c r="A125" s="118" t="s">
        <v>66</v>
      </c>
      <c r="B125" s="119"/>
      <c r="C125" s="63"/>
      <c r="D125" s="22"/>
      <c r="E125" s="53"/>
      <c r="F125" s="22"/>
      <c r="G125" s="22"/>
      <c r="H125" s="22"/>
      <c r="I125" s="70"/>
      <c r="J125" s="22"/>
      <c r="K125" s="53"/>
      <c r="L125" s="22"/>
    </row>
    <row r="126" spans="1:12">
      <c r="A126" s="92" t="s">
        <v>2</v>
      </c>
      <c r="B126" s="93"/>
      <c r="C126" s="62"/>
      <c r="D126" s="9"/>
      <c r="E126" s="47"/>
      <c r="F126" s="9"/>
      <c r="G126" s="9"/>
      <c r="H126" s="9"/>
      <c r="I126" s="66"/>
      <c r="J126" s="9"/>
      <c r="K126" s="47"/>
      <c r="L126" s="9"/>
    </row>
    <row r="127" spans="1:12">
      <c r="A127" s="76">
        <v>9.1</v>
      </c>
      <c r="B127" s="10" t="s">
        <v>67</v>
      </c>
      <c r="C127" s="17" t="s">
        <v>5</v>
      </c>
      <c r="D127" s="17" t="s">
        <v>5</v>
      </c>
      <c r="E127" s="46" t="s">
        <v>5</v>
      </c>
      <c r="F127" s="7" t="s">
        <v>4</v>
      </c>
      <c r="G127" s="7" t="s">
        <v>5</v>
      </c>
      <c r="H127" s="7" t="s">
        <v>5</v>
      </c>
      <c r="I127" s="65" t="s">
        <v>5</v>
      </c>
      <c r="J127" s="7" t="s">
        <v>4</v>
      </c>
      <c r="K127" s="46" t="s">
        <v>5</v>
      </c>
      <c r="L127" s="7" t="s">
        <v>4</v>
      </c>
    </row>
    <row r="128" spans="1:12">
      <c r="A128" s="79"/>
      <c r="B128" s="11" t="s">
        <v>68</v>
      </c>
      <c r="C128" s="62"/>
      <c r="D128" s="9"/>
      <c r="E128" s="47"/>
      <c r="F128" s="9"/>
      <c r="G128" s="9"/>
      <c r="H128" s="9"/>
      <c r="I128" s="66"/>
      <c r="J128" s="9"/>
      <c r="K128" s="47"/>
      <c r="L128" s="9"/>
    </row>
    <row r="129" spans="1:12">
      <c r="A129" s="23"/>
      <c r="B129" s="13"/>
      <c r="C129" s="62"/>
      <c r="D129" s="9"/>
      <c r="E129" s="47"/>
      <c r="F129" s="9"/>
      <c r="G129" s="9"/>
      <c r="H129" s="9"/>
      <c r="I129" s="66"/>
      <c r="J129" s="9"/>
      <c r="K129" s="47"/>
      <c r="L129" s="9"/>
    </row>
    <row r="130" spans="1:12">
      <c r="A130" s="76">
        <v>9.1999999999999993</v>
      </c>
      <c r="B130" s="10" t="s">
        <v>69</v>
      </c>
      <c r="C130" s="17" t="s">
        <v>5</v>
      </c>
      <c r="D130" s="17" t="s">
        <v>5</v>
      </c>
      <c r="E130" s="46" t="s">
        <v>5</v>
      </c>
      <c r="F130" s="7" t="s">
        <v>4</v>
      </c>
      <c r="G130" s="7" t="s">
        <v>5</v>
      </c>
      <c r="H130" s="7" t="s">
        <v>5</v>
      </c>
      <c r="I130" s="65" t="s">
        <v>5</v>
      </c>
      <c r="J130" s="7" t="s">
        <v>4</v>
      </c>
      <c r="K130" s="46" t="s">
        <v>5</v>
      </c>
      <c r="L130" s="7" t="s">
        <v>5</v>
      </c>
    </row>
    <row r="131" spans="1:12">
      <c r="A131" s="79"/>
      <c r="B131" s="11" t="s">
        <v>70</v>
      </c>
      <c r="C131" s="62"/>
      <c r="D131" s="9"/>
      <c r="E131" s="47"/>
      <c r="F131" s="9"/>
      <c r="G131" s="9"/>
      <c r="H131" s="9"/>
      <c r="I131" s="66"/>
      <c r="J131" s="9"/>
      <c r="K131" s="47"/>
      <c r="L131" s="9"/>
    </row>
    <row r="132" spans="1:12">
      <c r="A132" s="23"/>
      <c r="B132" s="13"/>
      <c r="C132" s="62"/>
      <c r="D132" s="9"/>
      <c r="E132" s="47"/>
      <c r="F132" s="9"/>
      <c r="G132" s="9"/>
      <c r="H132" s="9"/>
      <c r="I132" s="66"/>
      <c r="J132" s="9"/>
      <c r="K132" s="47"/>
      <c r="L132" s="9"/>
    </row>
    <row r="133" spans="1:12">
      <c r="A133" s="76">
        <v>9.3000000000000007</v>
      </c>
      <c r="B133" s="10" t="s">
        <v>71</v>
      </c>
      <c r="C133" s="17" t="s">
        <v>5</v>
      </c>
      <c r="D133" s="17" t="s">
        <v>5</v>
      </c>
      <c r="E133" s="50" t="s">
        <v>5</v>
      </c>
      <c r="F133" s="17" t="s">
        <v>5</v>
      </c>
      <c r="G133" s="7" t="s">
        <v>4</v>
      </c>
      <c r="H133" s="7" t="s">
        <v>5</v>
      </c>
      <c r="I133" s="65" t="s">
        <v>5</v>
      </c>
      <c r="J133" s="17" t="s">
        <v>4</v>
      </c>
      <c r="K133" s="50" t="s">
        <v>5</v>
      </c>
      <c r="L133" s="7" t="s">
        <v>5</v>
      </c>
    </row>
    <row r="134" spans="1:12">
      <c r="A134" s="79"/>
      <c r="B134" s="11" t="s">
        <v>18</v>
      </c>
      <c r="C134" s="62"/>
      <c r="D134" s="9"/>
      <c r="E134" s="47"/>
      <c r="F134" s="9"/>
      <c r="G134" s="9"/>
      <c r="H134" s="9"/>
      <c r="I134" s="66"/>
      <c r="J134" s="9"/>
      <c r="K134" s="47"/>
      <c r="L134" s="9"/>
    </row>
    <row r="135" spans="1:12">
      <c r="A135" s="23"/>
      <c r="B135" s="13"/>
      <c r="C135" s="62"/>
      <c r="D135" s="9"/>
      <c r="E135" s="47"/>
      <c r="F135" s="9"/>
      <c r="G135" s="9"/>
      <c r="H135" s="9"/>
      <c r="I135" s="66"/>
      <c r="J135" s="9"/>
      <c r="K135" s="47"/>
      <c r="L135" s="9"/>
    </row>
    <row r="136" spans="1:12">
      <c r="A136" s="76">
        <v>9.4</v>
      </c>
      <c r="B136" s="10" t="s">
        <v>72</v>
      </c>
      <c r="C136" s="17" t="s">
        <v>5</v>
      </c>
      <c r="D136" s="17" t="s">
        <v>5</v>
      </c>
      <c r="E136" s="50" t="s">
        <v>5</v>
      </c>
      <c r="F136" s="17" t="s">
        <v>5</v>
      </c>
      <c r="G136" s="17" t="s">
        <v>5</v>
      </c>
      <c r="H136" s="7" t="s">
        <v>5</v>
      </c>
      <c r="I136" s="7" t="s">
        <v>5</v>
      </c>
      <c r="J136" s="17" t="s">
        <v>4</v>
      </c>
      <c r="K136" s="50" t="s">
        <v>5</v>
      </c>
      <c r="L136" s="17" t="s">
        <v>5</v>
      </c>
    </row>
    <row r="137" spans="1:12" ht="15" thickBot="1">
      <c r="A137" s="77"/>
      <c r="B137" s="12" t="s">
        <v>73</v>
      </c>
      <c r="C137" s="20"/>
      <c r="D137" s="21"/>
      <c r="E137" s="52"/>
      <c r="F137" s="21"/>
      <c r="G137" s="21"/>
      <c r="H137" s="21"/>
      <c r="I137" s="69"/>
      <c r="J137" s="21"/>
      <c r="K137" s="52"/>
      <c r="L137" s="21"/>
    </row>
    <row r="138" spans="1:12" ht="15" thickBot="1">
      <c r="A138" s="13"/>
      <c r="B138" s="13"/>
      <c r="C138" s="62"/>
      <c r="D138" s="9"/>
      <c r="E138" s="47"/>
      <c r="F138" s="9"/>
      <c r="G138" s="9"/>
      <c r="H138" s="9"/>
      <c r="I138" s="66"/>
      <c r="J138" s="9"/>
      <c r="K138" s="47"/>
      <c r="L138" s="9"/>
    </row>
    <row r="139" spans="1:12">
      <c r="A139" s="110" t="s">
        <v>203</v>
      </c>
      <c r="B139" s="111"/>
      <c r="C139" s="63"/>
      <c r="D139" s="22"/>
      <c r="E139" s="53"/>
      <c r="F139" s="22"/>
      <c r="G139" s="22"/>
      <c r="H139" s="22"/>
      <c r="I139" s="70"/>
      <c r="J139" s="22"/>
      <c r="K139" s="53"/>
      <c r="L139" s="22"/>
    </row>
    <row r="140" spans="1:12" ht="15" thickBot="1">
      <c r="A140" s="112" t="s">
        <v>55</v>
      </c>
      <c r="B140" s="113"/>
      <c r="C140" s="62"/>
      <c r="D140" s="9"/>
      <c r="E140" s="47"/>
      <c r="F140" s="9"/>
      <c r="G140" s="9"/>
      <c r="H140" s="9"/>
      <c r="I140" s="66"/>
      <c r="J140" s="9"/>
      <c r="K140" s="47"/>
      <c r="L140" s="9"/>
    </row>
    <row r="141" spans="1:12" ht="15" thickBot="1">
      <c r="A141" s="94" t="s">
        <v>74</v>
      </c>
      <c r="B141" s="95"/>
      <c r="C141" s="62"/>
      <c r="D141" s="9"/>
      <c r="E141" s="47"/>
      <c r="F141" s="9"/>
      <c r="G141" s="9"/>
      <c r="H141" s="9"/>
      <c r="I141" s="66"/>
      <c r="J141" s="9"/>
      <c r="K141" s="47"/>
      <c r="L141" s="9"/>
    </row>
    <row r="142" spans="1:12" ht="15" thickBot="1">
      <c r="A142" s="80" t="s">
        <v>2</v>
      </c>
      <c r="B142" s="81"/>
      <c r="C142" s="62"/>
      <c r="D142" s="9"/>
      <c r="E142" s="47"/>
      <c r="F142" s="9"/>
      <c r="G142" s="9"/>
      <c r="H142" s="9"/>
      <c r="I142" s="66"/>
      <c r="J142" s="9"/>
      <c r="K142" s="47"/>
      <c r="L142" s="9"/>
    </row>
    <row r="143" spans="1:12">
      <c r="A143" s="78">
        <v>10.1</v>
      </c>
      <c r="B143" s="13" t="s">
        <v>75</v>
      </c>
      <c r="C143" s="17" t="s">
        <v>5</v>
      </c>
      <c r="D143" s="17" t="s">
        <v>5</v>
      </c>
      <c r="E143" s="50" t="s">
        <v>5</v>
      </c>
      <c r="F143" s="7" t="s">
        <v>5</v>
      </c>
      <c r="G143" s="17" t="s">
        <v>5</v>
      </c>
      <c r="H143" s="7" t="s">
        <v>5</v>
      </c>
      <c r="I143" s="65" t="s">
        <v>5</v>
      </c>
      <c r="J143" s="17" t="s">
        <v>4</v>
      </c>
      <c r="K143" s="46" t="s">
        <v>5</v>
      </c>
      <c r="L143" s="7" t="s">
        <v>4</v>
      </c>
    </row>
    <row r="144" spans="1:12">
      <c r="A144" s="79"/>
      <c r="B144" s="11" t="s">
        <v>198</v>
      </c>
      <c r="C144" s="62"/>
      <c r="D144" s="9"/>
      <c r="E144" s="47"/>
      <c r="F144" s="9"/>
      <c r="G144" s="9"/>
      <c r="H144" s="9"/>
      <c r="I144" s="66"/>
      <c r="J144" s="9"/>
      <c r="K144" s="47"/>
      <c r="L144" s="9"/>
    </row>
    <row r="145" spans="1:12">
      <c r="A145" s="76">
        <v>10.199999999999999</v>
      </c>
      <c r="B145" s="10" t="s">
        <v>76</v>
      </c>
      <c r="C145" s="17" t="s">
        <v>5</v>
      </c>
      <c r="D145" s="17" t="s">
        <v>5</v>
      </c>
      <c r="E145" s="50" t="s">
        <v>5</v>
      </c>
      <c r="F145" s="17" t="s">
        <v>5</v>
      </c>
      <c r="G145" s="17" t="s">
        <v>5</v>
      </c>
      <c r="H145" s="7" t="s">
        <v>5</v>
      </c>
      <c r="I145" s="65" t="s">
        <v>5</v>
      </c>
      <c r="J145" s="17" t="s">
        <v>5</v>
      </c>
      <c r="K145" s="50" t="s">
        <v>5</v>
      </c>
      <c r="L145" s="17" t="s">
        <v>5</v>
      </c>
    </row>
    <row r="146" spans="1:12">
      <c r="A146" s="79"/>
      <c r="B146" s="11" t="s">
        <v>77</v>
      </c>
      <c r="C146" s="62"/>
      <c r="D146" s="9"/>
      <c r="E146" s="47"/>
      <c r="F146" s="9"/>
      <c r="G146" s="9"/>
      <c r="H146" s="9"/>
      <c r="I146" s="66"/>
      <c r="J146" s="9"/>
      <c r="K146" s="47"/>
      <c r="L146" s="9"/>
    </row>
    <row r="147" spans="1:12" ht="19">
      <c r="A147" s="76">
        <v>10.3</v>
      </c>
      <c r="B147" s="25" t="s">
        <v>78</v>
      </c>
      <c r="C147" s="17" t="s">
        <v>5</v>
      </c>
      <c r="D147" s="17" t="s">
        <v>4</v>
      </c>
      <c r="E147" s="50" t="s">
        <v>4</v>
      </c>
      <c r="F147" s="17" t="s">
        <v>4</v>
      </c>
      <c r="G147" s="7" t="s">
        <v>5</v>
      </c>
      <c r="H147" s="7" t="s">
        <v>5</v>
      </c>
      <c r="I147" s="65" t="s">
        <v>5</v>
      </c>
      <c r="J147" s="17" t="s">
        <v>5</v>
      </c>
      <c r="K147" s="50" t="s">
        <v>5</v>
      </c>
      <c r="L147" s="7" t="s">
        <v>4</v>
      </c>
    </row>
    <row r="148" spans="1:12">
      <c r="A148" s="79"/>
      <c r="B148" s="11" t="s">
        <v>79</v>
      </c>
      <c r="C148" s="62"/>
      <c r="D148" s="9"/>
      <c r="E148" s="47"/>
      <c r="F148" s="9"/>
      <c r="G148" s="9"/>
      <c r="H148" s="9"/>
      <c r="I148" s="66"/>
      <c r="J148" s="9"/>
      <c r="K148" s="47"/>
      <c r="L148" s="9"/>
    </row>
    <row r="149" spans="1:12">
      <c r="A149" s="90" t="s">
        <v>191</v>
      </c>
      <c r="B149" s="91"/>
      <c r="C149" s="62"/>
      <c r="D149" s="9"/>
      <c r="E149" s="47"/>
      <c r="F149" s="9"/>
      <c r="G149" s="9"/>
      <c r="H149" s="9"/>
      <c r="I149" s="66"/>
      <c r="J149" s="9"/>
      <c r="K149" s="47"/>
      <c r="L149" s="9"/>
    </row>
    <row r="150" spans="1:12">
      <c r="A150" s="82">
        <v>10.4</v>
      </c>
      <c r="B150" s="31" t="s">
        <v>80</v>
      </c>
      <c r="C150" s="1"/>
      <c r="D150" s="1"/>
      <c r="E150" s="1"/>
      <c r="F150" s="1"/>
      <c r="G150" s="1"/>
      <c r="H150" s="1"/>
      <c r="I150" s="1"/>
      <c r="J150" s="1"/>
      <c r="K150" s="1"/>
      <c r="L150" s="1"/>
    </row>
    <row r="151" spans="1:12" ht="15" thickBot="1">
      <c r="A151" s="83"/>
      <c r="B151" s="35" t="s">
        <v>81</v>
      </c>
      <c r="C151" s="71"/>
      <c r="D151" s="32"/>
      <c r="E151" s="54"/>
      <c r="F151" s="32"/>
      <c r="G151" s="32"/>
      <c r="H151" s="32"/>
      <c r="I151" s="72"/>
      <c r="J151" s="32"/>
      <c r="K151" s="54"/>
      <c r="L151" s="32"/>
    </row>
    <row r="152" spans="1:12">
      <c r="A152" s="33"/>
      <c r="B152" s="34"/>
      <c r="C152" s="71"/>
      <c r="D152" s="32"/>
      <c r="E152" s="54"/>
      <c r="F152" s="32"/>
      <c r="G152" s="32"/>
      <c r="H152" s="32"/>
      <c r="I152" s="72"/>
      <c r="J152" s="32"/>
      <c r="K152" s="54"/>
      <c r="L152" s="32"/>
    </row>
    <row r="153" spans="1:12" ht="15" thickBot="1">
      <c r="A153" s="26"/>
      <c r="B153" s="27"/>
      <c r="C153" s="20"/>
      <c r="D153" s="21"/>
      <c r="E153" s="52"/>
      <c r="F153" s="21"/>
      <c r="G153" s="21"/>
      <c r="H153" s="21"/>
      <c r="I153" s="69"/>
      <c r="J153" s="21"/>
      <c r="K153" s="52"/>
      <c r="L153" s="21"/>
    </row>
    <row r="154" spans="1:12">
      <c r="A154" s="84" t="s">
        <v>199</v>
      </c>
      <c r="B154" s="85"/>
      <c r="C154" s="62"/>
      <c r="D154" s="9"/>
      <c r="E154" s="47"/>
      <c r="F154" s="9"/>
      <c r="G154" s="9"/>
      <c r="H154" s="9"/>
      <c r="I154" s="66"/>
      <c r="J154" s="9"/>
      <c r="K154" s="47"/>
      <c r="L154" s="9"/>
    </row>
    <row r="155" spans="1:12" ht="15" thickBot="1">
      <c r="A155" s="86" t="s">
        <v>55</v>
      </c>
      <c r="B155" s="87"/>
      <c r="C155" s="62"/>
      <c r="D155" s="9"/>
      <c r="E155" s="47"/>
      <c r="F155" s="9"/>
      <c r="G155" s="9"/>
      <c r="H155" s="9"/>
      <c r="I155" s="66"/>
      <c r="J155" s="9"/>
      <c r="K155" s="47"/>
      <c r="L155" s="9"/>
    </row>
    <row r="156" spans="1:12">
      <c r="A156" s="88" t="s">
        <v>82</v>
      </c>
      <c r="B156" s="89"/>
      <c r="C156" s="62"/>
      <c r="D156" s="9"/>
      <c r="E156" s="47"/>
      <c r="F156" s="9"/>
      <c r="G156" s="9"/>
      <c r="H156" s="9"/>
      <c r="I156" s="66"/>
      <c r="J156" s="9"/>
      <c r="K156" s="47"/>
      <c r="L156" s="9"/>
    </row>
    <row r="157" spans="1:12">
      <c r="A157" s="23" t="s">
        <v>83</v>
      </c>
      <c r="B157" s="13"/>
      <c r="C157" s="62"/>
      <c r="D157" s="9"/>
      <c r="E157" s="47"/>
      <c r="F157" s="9"/>
      <c r="G157" s="9"/>
      <c r="H157" s="9"/>
      <c r="I157" s="66"/>
      <c r="J157" s="9"/>
      <c r="K157" s="47"/>
      <c r="L157" s="9"/>
    </row>
    <row r="158" spans="1:12">
      <c r="A158" s="23" t="s">
        <v>84</v>
      </c>
      <c r="B158" s="13"/>
      <c r="C158" s="62"/>
      <c r="D158" s="9"/>
      <c r="E158" s="47"/>
      <c r="F158" s="9"/>
      <c r="G158" s="9"/>
      <c r="H158" s="9"/>
      <c r="I158" s="66"/>
      <c r="J158" s="9"/>
      <c r="K158" s="47"/>
      <c r="L158" s="9"/>
    </row>
    <row r="159" spans="1:12">
      <c r="A159" s="23" t="s">
        <v>85</v>
      </c>
      <c r="B159" s="13"/>
      <c r="C159" s="62"/>
      <c r="D159" s="9"/>
      <c r="E159" s="47"/>
      <c r="F159" s="9"/>
      <c r="G159" s="9"/>
      <c r="H159" s="9"/>
      <c r="I159" s="66"/>
      <c r="J159" s="9"/>
      <c r="K159" s="47"/>
      <c r="L159" s="9"/>
    </row>
    <row r="160" spans="1:12" ht="15" thickBot="1">
      <c r="A160" s="26" t="s">
        <v>86</v>
      </c>
      <c r="B160" s="27"/>
      <c r="C160" s="62"/>
      <c r="D160" s="9"/>
      <c r="E160" s="47"/>
      <c r="F160" s="9"/>
      <c r="G160" s="9"/>
      <c r="H160" s="9"/>
      <c r="I160" s="66"/>
      <c r="J160" s="9"/>
      <c r="K160" s="47"/>
      <c r="L160" s="9"/>
    </row>
    <row r="161" spans="1:12" ht="15" thickBot="1">
      <c r="A161" s="13"/>
      <c r="B161" s="13"/>
      <c r="C161" s="62"/>
      <c r="D161" s="9"/>
      <c r="E161" s="47"/>
      <c r="F161" s="9"/>
      <c r="G161" s="9"/>
      <c r="H161" s="9"/>
      <c r="I161" s="66"/>
      <c r="J161" s="9"/>
      <c r="K161" s="47"/>
      <c r="L161" s="9"/>
    </row>
    <row r="162" spans="1:12" ht="15" thickBot="1">
      <c r="A162" s="80" t="s">
        <v>2</v>
      </c>
      <c r="B162" s="81"/>
      <c r="C162" s="62"/>
      <c r="D162" s="9"/>
      <c r="E162" s="47"/>
      <c r="F162" s="9"/>
      <c r="G162" s="9"/>
      <c r="H162" s="9"/>
      <c r="I162" s="66"/>
      <c r="J162" s="9"/>
      <c r="K162" s="47"/>
      <c r="L162" s="9"/>
    </row>
    <row r="163" spans="1:12" ht="20">
      <c r="A163" s="28">
        <v>11.1</v>
      </c>
      <c r="B163" s="44" t="s">
        <v>206</v>
      </c>
      <c r="C163" s="17" t="s">
        <v>5</v>
      </c>
      <c r="D163" s="17" t="s">
        <v>5</v>
      </c>
      <c r="E163" s="50" t="s">
        <v>5</v>
      </c>
      <c r="F163" s="17" t="s">
        <v>4</v>
      </c>
      <c r="G163" s="7" t="s">
        <v>5</v>
      </c>
      <c r="H163" s="7" t="s">
        <v>5</v>
      </c>
      <c r="I163" s="7" t="s">
        <v>5</v>
      </c>
      <c r="J163" s="17" t="s">
        <v>4</v>
      </c>
      <c r="K163" s="50" t="s">
        <v>5</v>
      </c>
      <c r="L163" s="7" t="s">
        <v>4</v>
      </c>
    </row>
    <row r="164" spans="1:12">
      <c r="A164" s="23"/>
      <c r="B164" s="13"/>
      <c r="C164" s="62"/>
      <c r="D164" s="9"/>
      <c r="E164" s="47"/>
      <c r="F164" s="9"/>
      <c r="G164" s="9"/>
      <c r="H164" s="9"/>
      <c r="I164" s="66"/>
      <c r="J164" s="9"/>
      <c r="K164" s="47"/>
      <c r="L164" s="9"/>
    </row>
    <row r="165" spans="1:12">
      <c r="A165" s="76">
        <v>11.2</v>
      </c>
      <c r="B165" s="10" t="s">
        <v>87</v>
      </c>
      <c r="C165" s="17" t="s">
        <v>5</v>
      </c>
      <c r="D165" s="17" t="s">
        <v>4</v>
      </c>
      <c r="E165" s="50" t="s">
        <v>5</v>
      </c>
      <c r="F165" s="17" t="s">
        <v>4</v>
      </c>
      <c r="G165" s="7" t="s">
        <v>5</v>
      </c>
      <c r="H165" s="7" t="s">
        <v>4</v>
      </c>
      <c r="I165" s="7" t="s">
        <v>5</v>
      </c>
      <c r="J165" s="17" t="s">
        <v>4</v>
      </c>
      <c r="K165" s="50" t="s">
        <v>5</v>
      </c>
      <c r="L165" s="7" t="s">
        <v>4</v>
      </c>
    </row>
    <row r="166" spans="1:12" ht="15" thickBot="1">
      <c r="A166" s="77"/>
      <c r="B166" s="40" t="s">
        <v>88</v>
      </c>
      <c r="C166" s="62"/>
      <c r="D166" s="9"/>
      <c r="E166" s="47"/>
      <c r="F166" s="9"/>
      <c r="G166" s="9"/>
      <c r="H166" s="9"/>
      <c r="I166" s="66"/>
      <c r="J166" s="9"/>
      <c r="K166" s="47"/>
      <c r="L166" s="9"/>
    </row>
    <row r="167" spans="1:12">
      <c r="A167" s="23"/>
      <c r="B167" s="13"/>
      <c r="C167" s="62"/>
      <c r="D167" s="9"/>
      <c r="E167" s="47"/>
      <c r="F167" s="9"/>
      <c r="G167" s="9"/>
      <c r="H167" s="9"/>
      <c r="I167" s="66"/>
      <c r="J167" s="9"/>
      <c r="K167" s="47"/>
      <c r="L167" s="9"/>
    </row>
    <row r="168" spans="1:12">
      <c r="A168" s="23"/>
      <c r="B168" s="13"/>
      <c r="C168" s="74"/>
      <c r="D168" s="9"/>
      <c r="E168" s="47"/>
      <c r="F168" s="9"/>
      <c r="G168" s="9"/>
      <c r="H168" s="9"/>
      <c r="I168" s="66"/>
      <c r="J168" s="9"/>
      <c r="K168" s="47"/>
      <c r="L168" s="9"/>
    </row>
    <row r="169" spans="1:12" s="1" customFormat="1">
      <c r="A169" s="36" t="s">
        <v>89</v>
      </c>
      <c r="B169" s="37" t="s">
        <v>90</v>
      </c>
      <c r="C169" s="62" t="s">
        <v>4</v>
      </c>
      <c r="D169" s="38" t="s">
        <v>5</v>
      </c>
      <c r="E169" s="55" t="s">
        <v>4</v>
      </c>
      <c r="F169" s="38" t="s">
        <v>4</v>
      </c>
      <c r="G169" s="38" t="s">
        <v>5</v>
      </c>
      <c r="H169" s="73" t="s">
        <v>4</v>
      </c>
      <c r="I169" s="73" t="s">
        <v>5</v>
      </c>
      <c r="J169" s="38" t="s">
        <v>5</v>
      </c>
      <c r="K169" s="55" t="s">
        <v>4</v>
      </c>
      <c r="L169" s="38" t="s">
        <v>4</v>
      </c>
    </row>
    <row r="170" spans="1:12">
      <c r="A170" s="23"/>
      <c r="B170" s="13"/>
      <c r="C170" s="17" t="s">
        <v>5</v>
      </c>
      <c r="D170" s="9"/>
      <c r="E170" s="47"/>
      <c r="F170" s="9"/>
      <c r="G170" s="9"/>
      <c r="H170" s="9"/>
      <c r="I170" s="66"/>
      <c r="J170" s="9"/>
      <c r="K170" s="47"/>
      <c r="L170" s="9"/>
    </row>
    <row r="171" spans="1:12">
      <c r="A171" s="76">
        <v>11.3</v>
      </c>
      <c r="B171" s="10" t="s">
        <v>91</v>
      </c>
      <c r="C171" s="62"/>
      <c r="D171" s="7" t="s">
        <v>5</v>
      </c>
      <c r="E171" s="46" t="s">
        <v>5</v>
      </c>
      <c r="F171" s="7" t="s">
        <v>4</v>
      </c>
      <c r="G171" s="7" t="s">
        <v>5</v>
      </c>
      <c r="H171" s="7" t="s">
        <v>5</v>
      </c>
      <c r="I171" s="65" t="s">
        <v>5</v>
      </c>
      <c r="J171" s="7" t="s">
        <v>4</v>
      </c>
      <c r="K171" s="46" t="s">
        <v>5</v>
      </c>
      <c r="L171" s="7" t="s">
        <v>4</v>
      </c>
    </row>
    <row r="172" spans="1:12">
      <c r="A172" s="79"/>
      <c r="B172" s="11" t="s">
        <v>92</v>
      </c>
      <c r="C172" s="62"/>
      <c r="D172" s="9"/>
      <c r="E172" s="47"/>
      <c r="F172" s="9"/>
      <c r="G172" s="9"/>
      <c r="H172" s="9"/>
      <c r="I172" s="66"/>
      <c r="J172" s="9"/>
      <c r="K172" s="47"/>
      <c r="L172" s="9"/>
    </row>
    <row r="173" spans="1:12">
      <c r="A173" s="23"/>
      <c r="B173" s="13"/>
      <c r="C173" s="17" t="s">
        <v>5</v>
      </c>
      <c r="D173" s="9"/>
      <c r="E173" s="47"/>
      <c r="F173" s="9"/>
      <c r="G173" s="9"/>
      <c r="H173" s="9"/>
      <c r="I173" s="66"/>
      <c r="J173" s="9"/>
      <c r="K173" s="47"/>
      <c r="L173" s="9"/>
    </row>
    <row r="174" spans="1:12">
      <c r="A174" s="76">
        <v>11.4</v>
      </c>
      <c r="B174" s="10" t="s">
        <v>93</v>
      </c>
      <c r="C174" s="62"/>
      <c r="D174" s="17" t="s">
        <v>5</v>
      </c>
      <c r="E174" s="50" t="s">
        <v>5</v>
      </c>
      <c r="F174" s="17" t="s">
        <v>4</v>
      </c>
      <c r="G174" s="17" t="s">
        <v>5</v>
      </c>
      <c r="H174" s="7" t="s">
        <v>5</v>
      </c>
      <c r="I174" s="7" t="s">
        <v>5</v>
      </c>
      <c r="J174" s="17" t="s">
        <v>4</v>
      </c>
      <c r="K174" s="50" t="s">
        <v>5</v>
      </c>
      <c r="L174" s="17" t="s">
        <v>4</v>
      </c>
    </row>
    <row r="175" spans="1:12">
      <c r="A175" s="79"/>
      <c r="B175" s="11" t="s">
        <v>94</v>
      </c>
      <c r="C175" s="17" t="s">
        <v>5</v>
      </c>
      <c r="D175" s="9"/>
      <c r="E175" s="47"/>
      <c r="F175" s="9"/>
      <c r="G175" s="9"/>
      <c r="H175" s="9"/>
      <c r="I175" s="66"/>
      <c r="J175" s="9"/>
      <c r="K175" s="47"/>
      <c r="L175" s="9"/>
    </row>
    <row r="176" spans="1:12">
      <c r="A176" s="76">
        <v>11.5</v>
      </c>
      <c r="B176" s="10" t="s">
        <v>95</v>
      </c>
      <c r="C176" s="62"/>
      <c r="D176" s="7" t="s">
        <v>5</v>
      </c>
      <c r="E176" s="46" t="s">
        <v>5</v>
      </c>
      <c r="F176" s="7" t="s">
        <v>4</v>
      </c>
      <c r="G176" s="7" t="s">
        <v>5</v>
      </c>
      <c r="H176" s="7" t="s">
        <v>4</v>
      </c>
      <c r="I176" s="65" t="s">
        <v>5</v>
      </c>
      <c r="J176" s="7" t="s">
        <v>4</v>
      </c>
      <c r="K176" s="46" t="s">
        <v>5</v>
      </c>
      <c r="L176" s="7" t="s">
        <v>4</v>
      </c>
    </row>
    <row r="177" spans="1:12">
      <c r="A177" s="79"/>
      <c r="B177" s="11" t="s">
        <v>96</v>
      </c>
      <c r="C177" s="17" t="s">
        <v>4</v>
      </c>
      <c r="D177" s="9"/>
      <c r="E177" s="47"/>
      <c r="F177" s="9"/>
      <c r="G177" s="9"/>
      <c r="H177" s="9"/>
      <c r="I177" s="66"/>
      <c r="J177" s="9"/>
      <c r="K177" s="47"/>
      <c r="L177" s="9"/>
    </row>
    <row r="178" spans="1:12" ht="15" thickBot="1">
      <c r="A178" s="76">
        <v>11.6</v>
      </c>
      <c r="B178" s="10" t="s">
        <v>97</v>
      </c>
      <c r="C178" s="20"/>
      <c r="D178" s="17" t="s">
        <v>5</v>
      </c>
      <c r="E178" s="46" t="s">
        <v>5</v>
      </c>
      <c r="F178" s="7" t="s">
        <v>4</v>
      </c>
      <c r="G178" s="7" t="s">
        <v>5</v>
      </c>
      <c r="H178" s="7" t="s">
        <v>4</v>
      </c>
      <c r="I178" s="7" t="s">
        <v>4</v>
      </c>
      <c r="J178" s="7" t="s">
        <v>4</v>
      </c>
      <c r="K178" s="46" t="s">
        <v>4</v>
      </c>
      <c r="L178" s="7" t="s">
        <v>4</v>
      </c>
    </row>
    <row r="179" spans="1:12" ht="15" thickBot="1">
      <c r="A179" s="77"/>
      <c r="B179" s="12" t="s">
        <v>98</v>
      </c>
      <c r="C179" s="20"/>
      <c r="D179" s="21"/>
      <c r="E179" s="52"/>
      <c r="F179" s="21"/>
      <c r="G179" s="21"/>
      <c r="H179" s="21"/>
      <c r="I179" s="69"/>
      <c r="J179" s="21"/>
      <c r="K179" s="52"/>
      <c r="L179" s="21"/>
    </row>
  </sheetData>
  <mergeCells count="85">
    <mergeCell ref="A1:B1"/>
    <mergeCell ref="C1:L1"/>
    <mergeCell ref="A2:B2"/>
    <mergeCell ref="A9:B9"/>
    <mergeCell ref="A16:B16"/>
    <mergeCell ref="A3:A4"/>
    <mergeCell ref="A5:A6"/>
    <mergeCell ref="A7:A8"/>
    <mergeCell ref="A10:A11"/>
    <mergeCell ref="A12:A13"/>
    <mergeCell ref="A14:A15"/>
    <mergeCell ref="A26:B26"/>
    <mergeCell ref="A30:B30"/>
    <mergeCell ref="A31:B31"/>
    <mergeCell ref="A35:B35"/>
    <mergeCell ref="A32:A33"/>
    <mergeCell ref="A27:A29"/>
    <mergeCell ref="A55:B55"/>
    <mergeCell ref="A56:B56"/>
    <mergeCell ref="A139:B139"/>
    <mergeCell ref="A140:B140"/>
    <mergeCell ref="A141:B141"/>
    <mergeCell ref="A99:B99"/>
    <mergeCell ref="A98:B98"/>
    <mergeCell ref="A127:A128"/>
    <mergeCell ref="A130:A131"/>
    <mergeCell ref="A133:A134"/>
    <mergeCell ref="A136:A137"/>
    <mergeCell ref="A115:B115"/>
    <mergeCell ref="A116:B116"/>
    <mergeCell ref="A117:B117"/>
    <mergeCell ref="A125:B125"/>
    <mergeCell ref="A126:B126"/>
    <mergeCell ref="A118:A119"/>
    <mergeCell ref="A57:A58"/>
    <mergeCell ref="A100:B100"/>
    <mergeCell ref="A101:B101"/>
    <mergeCell ref="A114:B114"/>
    <mergeCell ref="A102:A103"/>
    <mergeCell ref="A105:A106"/>
    <mergeCell ref="A108:A109"/>
    <mergeCell ref="A111:A112"/>
    <mergeCell ref="A82:A83"/>
    <mergeCell ref="A84:A85"/>
    <mergeCell ref="A89:A90"/>
    <mergeCell ref="A60:A62"/>
    <mergeCell ref="A63:A64"/>
    <mergeCell ref="A66:A67"/>
    <mergeCell ref="A69:A70"/>
    <mergeCell ref="A36:A37"/>
    <mergeCell ref="A39:A40"/>
    <mergeCell ref="A42:A43"/>
    <mergeCell ref="A46:A47"/>
    <mergeCell ref="A52:A53"/>
    <mergeCell ref="A50:B50"/>
    <mergeCell ref="A51:B51"/>
    <mergeCell ref="A18:A19"/>
    <mergeCell ref="A20:A21"/>
    <mergeCell ref="A22:A23"/>
    <mergeCell ref="A24:A25"/>
    <mergeCell ref="A17:B17"/>
    <mergeCell ref="A72:B72"/>
    <mergeCell ref="A87:B87"/>
    <mergeCell ref="A88:B88"/>
    <mergeCell ref="A92:A93"/>
    <mergeCell ref="A95:A96"/>
    <mergeCell ref="A73:A74"/>
    <mergeCell ref="A76:A77"/>
    <mergeCell ref="A79:A80"/>
    <mergeCell ref="A121:A122"/>
    <mergeCell ref="A143:A144"/>
    <mergeCell ref="A142:B142"/>
    <mergeCell ref="A178:A179"/>
    <mergeCell ref="A150:A151"/>
    <mergeCell ref="A165:A166"/>
    <mergeCell ref="A171:A172"/>
    <mergeCell ref="A174:A175"/>
    <mergeCell ref="A176:A177"/>
    <mergeCell ref="A154:B154"/>
    <mergeCell ref="A155:B155"/>
    <mergeCell ref="A156:B156"/>
    <mergeCell ref="A162:B162"/>
    <mergeCell ref="A149:B149"/>
    <mergeCell ref="A145:A146"/>
    <mergeCell ref="A147:A148"/>
  </mergeCells>
  <conditionalFormatting sqref="A6:C6 M6:XFD6 E6">
    <cfRule type="cellIs" dxfId="480" priority="578" operator="equal">
      <formula>1</formula>
    </cfRule>
  </conditionalFormatting>
  <conditionalFormatting sqref="C3 C5 C7 C18 C20 C22 C24 C32 C52 C57 C60 C63 C66 C69 C89 C92 C95 C102 C105 C108 C111 C118 C121 C127 C130 C133 C136 C143 C145 C147 C163 C165 C169 C171 C174 C176 C178 E178 E176 E174 E171 E169 E165 E163 E147 E145 E143 E136 E133 E130 E127 E121 E118 E111 E108 E105 E102 E95 E92 E89 E69 E66 E63 E60 E57 E52 E32 E24 E22 E20 E18 E7 E5 E3">
    <cfRule type="cellIs" dxfId="479" priority="626" operator="equal">
      <formula>"No"</formula>
    </cfRule>
    <cfRule type="cellIs" dxfId="478" priority="629" operator="equal">
      <formula>"No"</formula>
    </cfRule>
    <cfRule type="cellIs" dxfId="477" priority="630" operator="equal">
      <formula>"No"</formula>
    </cfRule>
  </conditionalFormatting>
  <conditionalFormatting sqref="C3 E3">
    <cfRule type="cellIs" dxfId="476" priority="602" operator="equal">
      <formula>"Yes"</formula>
    </cfRule>
  </conditionalFormatting>
  <conditionalFormatting sqref="C5 C7 C20 C22 C24 C52 C57 C63 C89 C121 C127 C130 C3 C18 C32 C60 C66 C69 C92 C95 C102 C105 C108 C111 C118 C133 C136 C143 C145 C147 C163 C165 C169 C171 C174 C176 C178 E178 E176 E174 E171 E169 E165 E163 E147 E145 E143 E136 E133 E118 E111 E108 E105 E102 E95 E92 E69 E66 E60 E32 E18 E3 E130 E127 E121 E89 E63 E57 E52 E24 E22 E20 E7 E5">
    <cfRule type="cellIs" dxfId="475" priority="638" operator="equal">
      <formula>"Yes"</formula>
    </cfRule>
  </conditionalFormatting>
  <conditionalFormatting sqref="C5 C7 C20 C22 C24 C52 C57 C63 C89 C121 C127 C130 E130 E127 E121 E89 E63 E57 E52 E24 E22 E20 E7 E5">
    <cfRule type="cellIs" dxfId="474" priority="631" operator="equal">
      <formula>"Yes"</formula>
    </cfRule>
  </conditionalFormatting>
  <conditionalFormatting sqref="C10 C12 C14 C27 C36 C39 C42 C46 C73 C76 C79 C82 C84 E84 E82 E79 E76 E73 E46 E42 E39 E36 E27 E14 E12 E10">
    <cfRule type="cellIs" dxfId="473" priority="617" operator="between">
      <formula>0.6</formula>
      <formula>0.79</formula>
    </cfRule>
    <cfRule type="cellIs" dxfId="472" priority="618" operator="between">
      <formula>0.8</formula>
      <formula>0.9</formula>
    </cfRule>
    <cfRule type="cellIs" dxfId="471" priority="619" operator="greaterThan">
      <formula>0.9</formula>
    </cfRule>
    <cfRule type="cellIs" dxfId="470" priority="620" operator="lessThan">
      <formula>0.6</formula>
    </cfRule>
    <cfRule type="cellIs" dxfId="469" priority="621" operator="lessThan">
      <formula>60</formula>
    </cfRule>
    <cfRule type="cellIs" dxfId="468" priority="622" operator="between">
      <formula>0.6</formula>
      <formula>0.79</formula>
    </cfRule>
    <cfRule type="cellIs" dxfId="467" priority="623" operator="between">
      <formula>0.6</formula>
      <formula>0.79</formula>
    </cfRule>
    <cfRule type="cellIs" dxfId="466" priority="624" operator="between">
      <formula>0.8</formula>
      <formula>0.9</formula>
    </cfRule>
    <cfRule type="cellIs" dxfId="465" priority="625" operator="greaterThan">
      <formula>0.9</formula>
    </cfRule>
    <cfRule type="cellIs" dxfId="464" priority="633" operator="lessThan">
      <formula>0.6</formula>
    </cfRule>
    <cfRule type="cellIs" dxfId="463" priority="634" operator="between">
      <formula>0.6</formula>
      <formula>0.79</formula>
    </cfRule>
    <cfRule type="cellIs" dxfId="462" priority="635" operator="between">
      <formula>0.8</formula>
      <formula>0.9</formula>
    </cfRule>
    <cfRule type="cellIs" dxfId="461" priority="636" operator="greaterThan">
      <formula>0.9</formula>
    </cfRule>
  </conditionalFormatting>
  <conditionalFormatting sqref="C18 E18">
    <cfRule type="cellIs" dxfId="460" priority="601" operator="equal">
      <formula>"Yes"</formula>
    </cfRule>
  </conditionalFormatting>
  <conditionalFormatting sqref="C32 E32">
    <cfRule type="cellIs" dxfId="459" priority="600" operator="equal">
      <formula>"Yes"</formula>
    </cfRule>
  </conditionalFormatting>
  <conditionalFormatting sqref="C60 E60">
    <cfRule type="cellIs" dxfId="458" priority="615" operator="equal">
      <formula>"Yes"</formula>
    </cfRule>
  </conditionalFormatting>
  <conditionalFormatting sqref="C66 E66">
    <cfRule type="cellIs" dxfId="457" priority="577" operator="equal">
      <formula>"Not Applicable"</formula>
    </cfRule>
    <cfRule type="cellIs" dxfId="456" priority="614" operator="equal">
      <formula>"Yes"</formula>
    </cfRule>
  </conditionalFormatting>
  <conditionalFormatting sqref="C69 E69">
    <cfRule type="cellIs" dxfId="455" priority="616" operator="equal">
      <formula>"Yes"</formula>
    </cfRule>
  </conditionalFormatting>
  <conditionalFormatting sqref="C92 C3 C5 C7 C18 C20 C22 C24 C32 C52 C57 C60 C63 C66 C69 C89 C95 C102 C105 C108 C111 C118 C121 C127 C130 C133 C136 C143 C145 C147 C163 C165 C169 C171 C174 C176 C178 E178 E176 E174 E171 E169 E165 E163 E147 E145 E143 E136 E133 E130 E127 E121 E118 E111 E108 E105 E102 E95 E89 E69 E66 E63 E60 E57 E52 E32 E24 E22 E20 E18 E7 E5 E3 E92">
    <cfRule type="cellIs" dxfId="454" priority="627" operator="equal">
      <formula>"Yes"</formula>
    </cfRule>
  </conditionalFormatting>
  <conditionalFormatting sqref="C92 E92">
    <cfRule type="cellIs" dxfId="453" priority="573" operator="equal">
      <formula>0</formula>
    </cfRule>
    <cfRule type="cellIs" dxfId="452" priority="574" operator="equal">
      <formula>1</formula>
    </cfRule>
    <cfRule type="cellIs" dxfId="451" priority="575" operator="equal">
      <formula>2</formula>
    </cfRule>
    <cfRule type="cellIs" dxfId="450" priority="576" operator="equal">
      <formula>3</formula>
    </cfRule>
    <cfRule type="cellIs" dxfId="449" priority="613" operator="equal">
      <formula>"Yes"</formula>
    </cfRule>
  </conditionalFormatting>
  <conditionalFormatting sqref="C95 E95">
    <cfRule type="cellIs" dxfId="448" priority="612" operator="equal">
      <formula>"Yes"</formula>
    </cfRule>
  </conditionalFormatting>
  <conditionalFormatting sqref="C102 E102">
    <cfRule type="cellIs" dxfId="447" priority="607" operator="equal">
      <formula>"Yes"</formula>
    </cfRule>
  </conditionalFormatting>
  <conditionalFormatting sqref="C105 E105">
    <cfRule type="cellIs" dxfId="446" priority="606" operator="equal">
      <formula>"Yes"</formula>
    </cfRule>
  </conditionalFormatting>
  <conditionalFormatting sqref="C108 E108">
    <cfRule type="cellIs" dxfId="445" priority="604" operator="equal">
      <formula>"Yes"</formula>
    </cfRule>
  </conditionalFormatting>
  <conditionalFormatting sqref="C111 E111">
    <cfRule type="cellIs" dxfId="444" priority="599" operator="equal">
      <formula>"Yes"</formula>
    </cfRule>
  </conditionalFormatting>
  <conditionalFormatting sqref="C118 E118">
    <cfRule type="cellIs" dxfId="443" priority="598" operator="equal">
      <formula>"Yes"</formula>
    </cfRule>
  </conditionalFormatting>
  <conditionalFormatting sqref="C133 E133">
    <cfRule type="cellIs" dxfId="442" priority="597" operator="equal">
      <formula>"Yes"</formula>
    </cfRule>
  </conditionalFormatting>
  <conditionalFormatting sqref="C136 E136">
    <cfRule type="cellIs" dxfId="441" priority="579" operator="equal">
      <formula>"Yes"</formula>
    </cfRule>
  </conditionalFormatting>
  <conditionalFormatting sqref="C143 E143">
    <cfRule type="cellIs" dxfId="440" priority="595" operator="equal">
      <formula>"Yes"</formula>
    </cfRule>
  </conditionalFormatting>
  <conditionalFormatting sqref="C145 E145">
    <cfRule type="cellIs" dxfId="439" priority="596" operator="equal">
      <formula>"Yes"</formula>
    </cfRule>
  </conditionalFormatting>
  <conditionalFormatting sqref="C147 E147">
    <cfRule type="cellIs" dxfId="438" priority="593" operator="equal">
      <formula>"Yes"</formula>
    </cfRule>
  </conditionalFormatting>
  <conditionalFormatting sqref="C163 E163">
    <cfRule type="cellIs" dxfId="437" priority="594" operator="equal">
      <formula>"Yes"</formula>
    </cfRule>
  </conditionalFormatting>
  <conditionalFormatting sqref="C165 E165">
    <cfRule type="cellIs" dxfId="436" priority="592" operator="equal">
      <formula>"Yes"</formula>
    </cfRule>
  </conditionalFormatting>
  <conditionalFormatting sqref="C169 E169">
    <cfRule type="cellIs" dxfId="435" priority="588" operator="equal">
      <formula>"Yes"</formula>
    </cfRule>
    <cfRule type="cellIs" dxfId="434" priority="628" operator="equal">
      <formula>"No"</formula>
    </cfRule>
  </conditionalFormatting>
  <conditionalFormatting sqref="C171 E171">
    <cfRule type="cellIs" dxfId="433" priority="587" operator="equal">
      <formula>"Yes"</formula>
    </cfRule>
  </conditionalFormatting>
  <conditionalFormatting sqref="C174 E174">
    <cfRule type="cellIs" dxfId="432" priority="581" operator="equal">
      <formula>"Yes"</formula>
    </cfRule>
  </conditionalFormatting>
  <conditionalFormatting sqref="C176 E176">
    <cfRule type="cellIs" dxfId="431" priority="586" operator="equal">
      <formula>"Yes"</formula>
    </cfRule>
  </conditionalFormatting>
  <conditionalFormatting sqref="C178 E178">
    <cfRule type="cellIs" dxfId="430" priority="580" operator="equal">
      <formula>"Yes"</formula>
    </cfRule>
  </conditionalFormatting>
  <conditionalFormatting sqref="E174">
    <cfRule type="cellIs" dxfId="429" priority="585" operator="equal">
      <formula>"No"</formula>
    </cfRule>
  </conditionalFormatting>
  <conditionalFormatting sqref="L6">
    <cfRule type="cellIs" dxfId="428" priority="526" operator="equal">
      <formula>1</formula>
    </cfRule>
  </conditionalFormatting>
  <conditionalFormatting sqref="L3 L5 L7 L18 L20 L22 L24 L32 L52 L57 L60 L63 L66 L69 L89 L92 L95 L102 L105 L108 L111 L118 L121 L127 L130 L133 L136 L143 L145 L147 L163 L165 L169 L171 L174 L176 L178">
    <cfRule type="cellIs" dxfId="427" priority="562" operator="equal">
      <formula>"No"</formula>
    </cfRule>
    <cfRule type="cellIs" dxfId="426" priority="565" operator="equal">
      <formula>"No"</formula>
    </cfRule>
    <cfRule type="cellIs" dxfId="425" priority="566" operator="equal">
      <formula>"No"</formula>
    </cfRule>
  </conditionalFormatting>
  <conditionalFormatting sqref="L3">
    <cfRule type="cellIs" dxfId="424" priority="544" operator="equal">
      <formula>"Yes"</formula>
    </cfRule>
  </conditionalFormatting>
  <conditionalFormatting sqref="L5 L7 L20 L22 L24 L52 L57 L63 L89 L121 L127 L130 L3 L18 L32 L60 L66 L69 L92 L95 L102 L105 L108 L111 L118 L133 L136 L143 L145 L147 L163 L165 L169 L171 L174 L176 L178">
    <cfRule type="cellIs" dxfId="423" priority="572" operator="equal">
      <formula>"Yes"</formula>
    </cfRule>
  </conditionalFormatting>
  <conditionalFormatting sqref="L5 L7 L20 L22 L24 L52 L57 L63 L89 L121 L127 L130">
    <cfRule type="cellIs" dxfId="422" priority="567" operator="equal">
      <formula>"Yes"</formula>
    </cfRule>
  </conditionalFormatting>
  <conditionalFormatting sqref="L10 L12 L14 L27 L36 L39 L42 L46 L73 L76 L79 L82 L84">
    <cfRule type="cellIs" dxfId="421" priority="553" operator="between">
      <formula>0.6</formula>
      <formula>0.79</formula>
    </cfRule>
    <cfRule type="cellIs" dxfId="420" priority="554" operator="between">
      <formula>0.8</formula>
      <formula>0.9</formula>
    </cfRule>
    <cfRule type="cellIs" dxfId="419" priority="555" operator="greaterThan">
      <formula>0.9</formula>
    </cfRule>
    <cfRule type="cellIs" dxfId="418" priority="556" operator="lessThan">
      <formula>0.6</formula>
    </cfRule>
    <cfRule type="cellIs" dxfId="417" priority="557" operator="lessThan">
      <formula>60</formula>
    </cfRule>
    <cfRule type="cellIs" dxfId="416" priority="558" operator="between">
      <formula>0.6</formula>
      <formula>0.79</formula>
    </cfRule>
    <cfRule type="cellIs" dxfId="415" priority="559" operator="between">
      <formula>0.6</formula>
      <formula>0.79</formula>
    </cfRule>
    <cfRule type="cellIs" dxfId="414" priority="560" operator="between">
      <formula>0.8</formula>
      <formula>0.9</formula>
    </cfRule>
    <cfRule type="cellIs" dxfId="413" priority="561" operator="greaterThan">
      <formula>0.9</formula>
    </cfRule>
    <cfRule type="cellIs" dxfId="412" priority="568" operator="lessThan">
      <formula>0.6</formula>
    </cfRule>
    <cfRule type="cellIs" dxfId="411" priority="569" operator="between">
      <formula>0.6</formula>
      <formula>0.79</formula>
    </cfRule>
    <cfRule type="cellIs" dxfId="410" priority="570" operator="between">
      <formula>0.8</formula>
      <formula>0.9</formula>
    </cfRule>
    <cfRule type="cellIs" dxfId="409" priority="571" operator="greaterThan">
      <formula>0.9</formula>
    </cfRule>
  </conditionalFormatting>
  <conditionalFormatting sqref="L18">
    <cfRule type="cellIs" dxfId="408" priority="543" operator="equal">
      <formula>"Yes"</formula>
    </cfRule>
  </conditionalFormatting>
  <conditionalFormatting sqref="L32">
    <cfRule type="cellIs" dxfId="407" priority="542" operator="equal">
      <formula>"Yes"</formula>
    </cfRule>
  </conditionalFormatting>
  <conditionalFormatting sqref="L60">
    <cfRule type="cellIs" dxfId="406" priority="551" operator="equal">
      <formula>"Yes"</formula>
    </cfRule>
  </conditionalFormatting>
  <conditionalFormatting sqref="L66">
    <cfRule type="cellIs" dxfId="405" priority="525" operator="equal">
      <formula>"Not Applicable"</formula>
    </cfRule>
    <cfRule type="cellIs" dxfId="404" priority="550" operator="equal">
      <formula>"Yes"</formula>
    </cfRule>
  </conditionalFormatting>
  <conditionalFormatting sqref="L69">
    <cfRule type="cellIs" dxfId="403" priority="552" operator="equal">
      <formula>"Yes"</formula>
    </cfRule>
  </conditionalFormatting>
  <conditionalFormatting sqref="L92 L3 L5 L7 L18 L20 L22 L24 L32 L52 L57 L60 L63 L66 L69 L89 L95 L102 L105 L108 L111 L118 L121 L127 L130 L133 L136 L143 L145 L147 L163 L165 L169 L171 L174 L176 L178">
    <cfRule type="cellIs" dxfId="402" priority="563" operator="equal">
      <formula>"Yes"</formula>
    </cfRule>
  </conditionalFormatting>
  <conditionalFormatting sqref="L92">
    <cfRule type="cellIs" dxfId="401" priority="521" operator="equal">
      <formula>0</formula>
    </cfRule>
    <cfRule type="cellIs" dxfId="400" priority="522" operator="equal">
      <formula>1</formula>
    </cfRule>
    <cfRule type="cellIs" dxfId="399" priority="523" operator="equal">
      <formula>2</formula>
    </cfRule>
    <cfRule type="cellIs" dxfId="398" priority="524" operator="equal">
      <formula>3</formula>
    </cfRule>
    <cfRule type="cellIs" dxfId="397" priority="549" operator="equal">
      <formula>"Yes"</formula>
    </cfRule>
  </conditionalFormatting>
  <conditionalFormatting sqref="L95">
    <cfRule type="cellIs" dxfId="396" priority="548" operator="equal">
      <formula>"Yes"</formula>
    </cfRule>
  </conditionalFormatting>
  <conditionalFormatting sqref="L102">
    <cfRule type="cellIs" dxfId="395" priority="547" operator="equal">
      <formula>"Yes"</formula>
    </cfRule>
  </conditionalFormatting>
  <conditionalFormatting sqref="L105">
    <cfRule type="cellIs" dxfId="394" priority="546" operator="equal">
      <formula>"Yes"</formula>
    </cfRule>
  </conditionalFormatting>
  <conditionalFormatting sqref="L108">
    <cfRule type="cellIs" dxfId="393" priority="545" operator="equal">
      <formula>"Yes"</formula>
    </cfRule>
  </conditionalFormatting>
  <conditionalFormatting sqref="L111">
    <cfRule type="cellIs" dxfId="392" priority="541" operator="equal">
      <formula>"Yes"</formula>
    </cfRule>
  </conditionalFormatting>
  <conditionalFormatting sqref="L118">
    <cfRule type="cellIs" dxfId="391" priority="540" operator="equal">
      <formula>"Yes"</formula>
    </cfRule>
  </conditionalFormatting>
  <conditionalFormatting sqref="L133">
    <cfRule type="cellIs" dxfId="390" priority="539" operator="equal">
      <formula>"Yes"</formula>
    </cfRule>
  </conditionalFormatting>
  <conditionalFormatting sqref="L136">
    <cfRule type="cellIs" dxfId="389" priority="527" operator="equal">
      <formula>"Yes"</formula>
    </cfRule>
  </conditionalFormatting>
  <conditionalFormatting sqref="L143">
    <cfRule type="cellIs" dxfId="388" priority="537" operator="equal">
      <formula>"Yes"</formula>
    </cfRule>
  </conditionalFormatting>
  <conditionalFormatting sqref="L145">
    <cfRule type="cellIs" dxfId="387" priority="538" operator="equal">
      <formula>"Yes"</formula>
    </cfRule>
  </conditionalFormatting>
  <conditionalFormatting sqref="L147">
    <cfRule type="cellIs" dxfId="386" priority="535" operator="equal">
      <formula>"Yes"</formula>
    </cfRule>
  </conditionalFormatting>
  <conditionalFormatting sqref="L163">
    <cfRule type="cellIs" dxfId="385" priority="536" operator="equal">
      <formula>"Yes"</formula>
    </cfRule>
  </conditionalFormatting>
  <conditionalFormatting sqref="L165">
    <cfRule type="cellIs" dxfId="384" priority="534" operator="equal">
      <formula>"Yes"</formula>
    </cfRule>
  </conditionalFormatting>
  <conditionalFormatting sqref="L169">
    <cfRule type="cellIs" dxfId="383" priority="533" operator="equal">
      <formula>"Yes"</formula>
    </cfRule>
    <cfRule type="cellIs" dxfId="382" priority="564" operator="equal">
      <formula>"No"</formula>
    </cfRule>
  </conditionalFormatting>
  <conditionalFormatting sqref="L171">
    <cfRule type="cellIs" dxfId="381" priority="532" operator="equal">
      <formula>"Yes"</formula>
    </cfRule>
  </conditionalFormatting>
  <conditionalFormatting sqref="L174">
    <cfRule type="cellIs" dxfId="380" priority="529" operator="equal">
      <formula>"Yes"</formula>
    </cfRule>
  </conditionalFormatting>
  <conditionalFormatting sqref="L176">
    <cfRule type="cellIs" dxfId="379" priority="531" operator="equal">
      <formula>"Yes"</formula>
    </cfRule>
  </conditionalFormatting>
  <conditionalFormatting sqref="L178">
    <cfRule type="cellIs" dxfId="378" priority="528" operator="equal">
      <formula>"Yes"</formula>
    </cfRule>
  </conditionalFormatting>
  <conditionalFormatting sqref="L174">
    <cfRule type="cellIs" dxfId="377" priority="530" operator="equal">
      <formula>"No"</formula>
    </cfRule>
  </conditionalFormatting>
  <conditionalFormatting sqref="J6">
    <cfRule type="cellIs" dxfId="376" priority="474" operator="equal">
      <formula>1</formula>
    </cfRule>
  </conditionalFormatting>
  <conditionalFormatting sqref="J3 J5 J7 J18 J20 J22 J24 J32 J52 J57 J60 J63 J66 J69 J89 J92 J95 J102 J105 J108 J111 J118 J121 J127 J130 J133 J136 J143 J145 J147 J163 J165 J169 J171 J174 J176 J178">
    <cfRule type="cellIs" dxfId="375" priority="510" operator="equal">
      <formula>"No"</formula>
    </cfRule>
    <cfRule type="cellIs" dxfId="374" priority="513" operator="equal">
      <formula>"No"</formula>
    </cfRule>
    <cfRule type="cellIs" dxfId="373" priority="514" operator="equal">
      <formula>"No"</formula>
    </cfRule>
  </conditionalFormatting>
  <conditionalFormatting sqref="J3">
    <cfRule type="cellIs" dxfId="372" priority="492" operator="equal">
      <formula>"Yes"</formula>
    </cfRule>
  </conditionalFormatting>
  <conditionalFormatting sqref="J5 J7 J20 J22 J24 J52 J57 J63 J89 J121 J127 J130 J3 J18 J32 J60 J66 J69 J92 J95 J102 J105 J108 J111 J118 J133 J136 J143 J145 J147 J163 J165 J169 J171 J174 J176 J178">
    <cfRule type="cellIs" dxfId="371" priority="520" operator="equal">
      <formula>"Yes"</formula>
    </cfRule>
  </conditionalFormatting>
  <conditionalFormatting sqref="J5 J7 J20 J22 J24 J52 J57 J63 J89 J121 J127 J130">
    <cfRule type="cellIs" dxfId="370" priority="515" operator="equal">
      <formula>"Yes"</formula>
    </cfRule>
  </conditionalFormatting>
  <conditionalFormatting sqref="J10 J12 J14 J27 J36 J39 J42 J46 J73 J76 J79 J82 J84">
    <cfRule type="cellIs" dxfId="369" priority="501" operator="between">
      <formula>0.6</formula>
      <formula>0.79</formula>
    </cfRule>
    <cfRule type="cellIs" dxfId="368" priority="502" operator="between">
      <formula>0.8</formula>
      <formula>0.9</formula>
    </cfRule>
    <cfRule type="cellIs" dxfId="367" priority="503" operator="greaterThan">
      <formula>0.9</formula>
    </cfRule>
    <cfRule type="cellIs" dxfId="366" priority="504" operator="lessThan">
      <formula>0.6</formula>
    </cfRule>
    <cfRule type="cellIs" dxfId="365" priority="505" operator="lessThan">
      <formula>60</formula>
    </cfRule>
    <cfRule type="cellIs" dxfId="364" priority="506" operator="between">
      <formula>0.6</formula>
      <formula>0.79</formula>
    </cfRule>
    <cfRule type="cellIs" dxfId="363" priority="507" operator="between">
      <formula>0.6</formula>
      <formula>0.79</formula>
    </cfRule>
    <cfRule type="cellIs" dxfId="362" priority="508" operator="between">
      <formula>0.8</formula>
      <formula>0.9</formula>
    </cfRule>
    <cfRule type="cellIs" dxfId="361" priority="509" operator="greaterThan">
      <formula>0.9</formula>
    </cfRule>
    <cfRule type="cellIs" dxfId="360" priority="516" operator="lessThan">
      <formula>0.6</formula>
    </cfRule>
    <cfRule type="cellIs" dxfId="359" priority="517" operator="between">
      <formula>0.6</formula>
      <formula>0.79</formula>
    </cfRule>
    <cfRule type="cellIs" dxfId="358" priority="518" operator="between">
      <formula>0.8</formula>
      <formula>0.9</formula>
    </cfRule>
    <cfRule type="cellIs" dxfId="357" priority="519" operator="greaterThan">
      <formula>0.9</formula>
    </cfRule>
  </conditionalFormatting>
  <conditionalFormatting sqref="J18">
    <cfRule type="cellIs" dxfId="356" priority="491" operator="equal">
      <formula>"Yes"</formula>
    </cfRule>
  </conditionalFormatting>
  <conditionalFormatting sqref="J32">
    <cfRule type="cellIs" dxfId="355" priority="490" operator="equal">
      <formula>"Yes"</formula>
    </cfRule>
  </conditionalFormatting>
  <conditionalFormatting sqref="J60">
    <cfRule type="cellIs" dxfId="354" priority="499" operator="equal">
      <formula>"Yes"</formula>
    </cfRule>
  </conditionalFormatting>
  <conditionalFormatting sqref="J66">
    <cfRule type="cellIs" dxfId="353" priority="473" operator="equal">
      <formula>"Not Applicable"</formula>
    </cfRule>
    <cfRule type="cellIs" dxfId="352" priority="498" operator="equal">
      <formula>"Yes"</formula>
    </cfRule>
  </conditionalFormatting>
  <conditionalFormatting sqref="J69">
    <cfRule type="cellIs" dxfId="351" priority="500" operator="equal">
      <formula>"Yes"</formula>
    </cfRule>
  </conditionalFormatting>
  <conditionalFormatting sqref="J92 J3 J5 J7 J18 J20 J22 J24 J32 J52 J57 J60 J63 J66 J69 J89 J95 J102 J105 J108 J111 J118 J121 J127 J130 J133 J136 J143 J145 J147 J163 J165 J169 J171 J174 J176 J178">
    <cfRule type="cellIs" dxfId="350" priority="511" operator="equal">
      <formula>"Yes"</formula>
    </cfRule>
  </conditionalFormatting>
  <conditionalFormatting sqref="J92">
    <cfRule type="cellIs" dxfId="349" priority="469" operator="equal">
      <formula>0</formula>
    </cfRule>
    <cfRule type="cellIs" dxfId="348" priority="470" operator="equal">
      <formula>1</formula>
    </cfRule>
    <cfRule type="cellIs" dxfId="347" priority="471" operator="equal">
      <formula>2</formula>
    </cfRule>
    <cfRule type="cellIs" dxfId="346" priority="472" operator="equal">
      <formula>3</formula>
    </cfRule>
    <cfRule type="cellIs" dxfId="345" priority="497" operator="equal">
      <formula>"Yes"</formula>
    </cfRule>
  </conditionalFormatting>
  <conditionalFormatting sqref="J95">
    <cfRule type="cellIs" dxfId="344" priority="496" operator="equal">
      <formula>"Yes"</formula>
    </cfRule>
  </conditionalFormatting>
  <conditionalFormatting sqref="J102">
    <cfRule type="cellIs" dxfId="343" priority="495" operator="equal">
      <formula>"Yes"</formula>
    </cfRule>
  </conditionalFormatting>
  <conditionalFormatting sqref="J105">
    <cfRule type="cellIs" dxfId="342" priority="494" operator="equal">
      <formula>"Yes"</formula>
    </cfRule>
  </conditionalFormatting>
  <conditionalFormatting sqref="J108">
    <cfRule type="cellIs" dxfId="341" priority="493" operator="equal">
      <formula>"Yes"</formula>
    </cfRule>
  </conditionalFormatting>
  <conditionalFormatting sqref="J111">
    <cfRule type="cellIs" dxfId="340" priority="489" operator="equal">
      <formula>"Yes"</formula>
    </cfRule>
  </conditionalFormatting>
  <conditionalFormatting sqref="J118">
    <cfRule type="cellIs" dxfId="339" priority="488" operator="equal">
      <formula>"Yes"</formula>
    </cfRule>
  </conditionalFormatting>
  <conditionalFormatting sqref="J133">
    <cfRule type="cellIs" dxfId="338" priority="487" operator="equal">
      <formula>"Yes"</formula>
    </cfRule>
  </conditionalFormatting>
  <conditionalFormatting sqref="J136">
    <cfRule type="cellIs" dxfId="337" priority="475" operator="equal">
      <formula>"Yes"</formula>
    </cfRule>
  </conditionalFormatting>
  <conditionalFormatting sqref="J143">
    <cfRule type="cellIs" dxfId="336" priority="485" operator="equal">
      <formula>"Yes"</formula>
    </cfRule>
  </conditionalFormatting>
  <conditionalFormatting sqref="J145">
    <cfRule type="cellIs" dxfId="335" priority="486" operator="equal">
      <formula>"Yes"</formula>
    </cfRule>
  </conditionalFormatting>
  <conditionalFormatting sqref="J147">
    <cfRule type="cellIs" dxfId="334" priority="483" operator="equal">
      <formula>"Yes"</formula>
    </cfRule>
  </conditionalFormatting>
  <conditionalFormatting sqref="J163">
    <cfRule type="cellIs" dxfId="333" priority="484" operator="equal">
      <formula>"Yes"</formula>
    </cfRule>
  </conditionalFormatting>
  <conditionalFormatting sqref="J165">
    <cfRule type="cellIs" dxfId="332" priority="482" operator="equal">
      <formula>"Yes"</formula>
    </cfRule>
  </conditionalFormatting>
  <conditionalFormatting sqref="J169">
    <cfRule type="cellIs" dxfId="331" priority="481" operator="equal">
      <formula>"Yes"</formula>
    </cfRule>
    <cfRule type="cellIs" dxfId="330" priority="512" operator="equal">
      <formula>"No"</formula>
    </cfRule>
  </conditionalFormatting>
  <conditionalFormatting sqref="J171">
    <cfRule type="cellIs" dxfId="329" priority="480" operator="equal">
      <formula>"Yes"</formula>
    </cfRule>
  </conditionalFormatting>
  <conditionalFormatting sqref="J174">
    <cfRule type="cellIs" dxfId="328" priority="477" operator="equal">
      <formula>"Yes"</formula>
    </cfRule>
  </conditionalFormatting>
  <conditionalFormatting sqref="J176">
    <cfRule type="cellIs" dxfId="327" priority="479" operator="equal">
      <formula>"Yes"</formula>
    </cfRule>
  </conditionalFormatting>
  <conditionalFormatting sqref="J178">
    <cfRule type="cellIs" dxfId="326" priority="476" operator="equal">
      <formula>"Yes"</formula>
    </cfRule>
  </conditionalFormatting>
  <conditionalFormatting sqref="J174">
    <cfRule type="cellIs" dxfId="325" priority="478" operator="equal">
      <formula>"No"</formula>
    </cfRule>
  </conditionalFormatting>
  <conditionalFormatting sqref="F6">
    <cfRule type="cellIs" dxfId="324" priority="370" operator="equal">
      <formula>1</formula>
    </cfRule>
  </conditionalFormatting>
  <conditionalFormatting sqref="F3 F5 F7 F18 F20 F22 F24 F32 F52 F57 F60 F63 F66 F69 F89 F92 F95 F102 F105 F108 F111 F118 F121 F127 F130 F133 F136 F143 F145 F147 F163 F165 F169 F171 F174 F176 F178">
    <cfRule type="cellIs" dxfId="323" priority="406" operator="equal">
      <formula>"No"</formula>
    </cfRule>
    <cfRule type="cellIs" dxfId="322" priority="409" operator="equal">
      <formula>"No"</formula>
    </cfRule>
    <cfRule type="cellIs" dxfId="321" priority="410" operator="equal">
      <formula>"No"</formula>
    </cfRule>
  </conditionalFormatting>
  <conditionalFormatting sqref="F3">
    <cfRule type="cellIs" dxfId="320" priority="388" operator="equal">
      <formula>"Yes"</formula>
    </cfRule>
  </conditionalFormatting>
  <conditionalFormatting sqref="F5 F7 F20 F22 F24 F52 F57 F63 F89 F121 F127 F130 F3 F18 F32 F60 F66 F69 F92 F95 F102 F105 F108 F111 F118 F133 F136 F143 F145 F147 F163 F165 F169 F171 F174 F176 F178">
    <cfRule type="cellIs" dxfId="319" priority="416" operator="equal">
      <formula>"Yes"</formula>
    </cfRule>
  </conditionalFormatting>
  <conditionalFormatting sqref="F5 F7 F20 F22 F24 F52 F57 F63 F89 F121 F127 F130">
    <cfRule type="cellIs" dxfId="318" priority="411" operator="equal">
      <formula>"Yes"</formula>
    </cfRule>
  </conditionalFormatting>
  <conditionalFormatting sqref="F10 F12 F14 F27 F36 F39 F42 F46 F73 F76 F79 F82 F84">
    <cfRule type="cellIs" dxfId="317" priority="397" operator="between">
      <formula>0.6</formula>
      <formula>0.79</formula>
    </cfRule>
    <cfRule type="cellIs" dxfId="316" priority="398" operator="between">
      <formula>0.8</formula>
      <formula>0.9</formula>
    </cfRule>
    <cfRule type="cellIs" dxfId="315" priority="399" operator="greaterThan">
      <formula>0.9</formula>
    </cfRule>
    <cfRule type="cellIs" dxfId="314" priority="400" operator="lessThan">
      <formula>0.6</formula>
    </cfRule>
    <cfRule type="cellIs" dxfId="313" priority="401" operator="lessThan">
      <formula>60</formula>
    </cfRule>
    <cfRule type="cellIs" dxfId="312" priority="402" operator="between">
      <formula>0.6</formula>
      <formula>0.79</formula>
    </cfRule>
    <cfRule type="cellIs" dxfId="311" priority="403" operator="between">
      <formula>0.6</formula>
      <formula>0.79</formula>
    </cfRule>
    <cfRule type="cellIs" dxfId="310" priority="404" operator="between">
      <formula>0.8</formula>
      <formula>0.9</formula>
    </cfRule>
    <cfRule type="cellIs" dxfId="309" priority="405" operator="greaterThan">
      <formula>0.9</formula>
    </cfRule>
    <cfRule type="cellIs" dxfId="308" priority="412" operator="lessThan">
      <formula>0.6</formula>
    </cfRule>
    <cfRule type="cellIs" dxfId="307" priority="413" operator="between">
      <formula>0.6</formula>
      <formula>0.79</formula>
    </cfRule>
    <cfRule type="cellIs" dxfId="306" priority="414" operator="between">
      <formula>0.8</formula>
      <formula>0.9</formula>
    </cfRule>
    <cfRule type="cellIs" dxfId="305" priority="415" operator="greaterThan">
      <formula>0.9</formula>
    </cfRule>
  </conditionalFormatting>
  <conditionalFormatting sqref="F18">
    <cfRule type="cellIs" dxfId="304" priority="387" operator="equal">
      <formula>"Yes"</formula>
    </cfRule>
  </conditionalFormatting>
  <conditionalFormatting sqref="F32">
    <cfRule type="cellIs" dxfId="303" priority="386" operator="equal">
      <formula>"Yes"</formula>
    </cfRule>
  </conditionalFormatting>
  <conditionalFormatting sqref="F60">
    <cfRule type="cellIs" dxfId="302" priority="395" operator="equal">
      <formula>"Yes"</formula>
    </cfRule>
  </conditionalFormatting>
  <conditionalFormatting sqref="F66">
    <cfRule type="cellIs" dxfId="301" priority="369" operator="equal">
      <formula>"Not Applicable"</formula>
    </cfRule>
    <cfRule type="cellIs" dxfId="300" priority="394" operator="equal">
      <formula>"Yes"</formula>
    </cfRule>
  </conditionalFormatting>
  <conditionalFormatting sqref="F69">
    <cfRule type="cellIs" dxfId="299" priority="396" operator="equal">
      <formula>"Yes"</formula>
    </cfRule>
  </conditionalFormatting>
  <conditionalFormatting sqref="F92 F3 F5 F7 F18 F20 F22 F24 F32 F52 F57 F60 F63 F66 F69 F89 F95 F102 F105 F108 F111 F118 F121 F127 F130 F133 F136 F143 F145 F147 F163 F165 F169 F171 F174 F176 F178">
    <cfRule type="cellIs" dxfId="298" priority="407" operator="equal">
      <formula>"Yes"</formula>
    </cfRule>
  </conditionalFormatting>
  <conditionalFormatting sqref="F92">
    <cfRule type="cellIs" dxfId="297" priority="365" operator="equal">
      <formula>0</formula>
    </cfRule>
    <cfRule type="cellIs" dxfId="296" priority="366" operator="equal">
      <formula>1</formula>
    </cfRule>
    <cfRule type="cellIs" dxfId="295" priority="367" operator="equal">
      <formula>2</formula>
    </cfRule>
    <cfRule type="cellIs" dxfId="294" priority="368" operator="equal">
      <formula>3</formula>
    </cfRule>
    <cfRule type="cellIs" dxfId="293" priority="393" operator="equal">
      <formula>"Yes"</formula>
    </cfRule>
  </conditionalFormatting>
  <conditionalFormatting sqref="F95">
    <cfRule type="cellIs" dxfId="292" priority="392" operator="equal">
      <formula>"Yes"</formula>
    </cfRule>
  </conditionalFormatting>
  <conditionalFormatting sqref="F102">
    <cfRule type="cellIs" dxfId="291" priority="391" operator="equal">
      <formula>"Yes"</formula>
    </cfRule>
  </conditionalFormatting>
  <conditionalFormatting sqref="F105">
    <cfRule type="cellIs" dxfId="290" priority="390" operator="equal">
      <formula>"Yes"</formula>
    </cfRule>
  </conditionalFormatting>
  <conditionalFormatting sqref="F108">
    <cfRule type="cellIs" dxfId="289" priority="389" operator="equal">
      <formula>"Yes"</formula>
    </cfRule>
  </conditionalFormatting>
  <conditionalFormatting sqref="F111">
    <cfRule type="cellIs" dxfId="288" priority="385" operator="equal">
      <formula>"Yes"</formula>
    </cfRule>
  </conditionalFormatting>
  <conditionalFormatting sqref="F118">
    <cfRule type="cellIs" dxfId="287" priority="384" operator="equal">
      <formula>"Yes"</formula>
    </cfRule>
  </conditionalFormatting>
  <conditionalFormatting sqref="F133">
    <cfRule type="cellIs" dxfId="286" priority="383" operator="equal">
      <formula>"Yes"</formula>
    </cfRule>
  </conditionalFormatting>
  <conditionalFormatting sqref="F136">
    <cfRule type="cellIs" dxfId="285" priority="371" operator="equal">
      <formula>"Yes"</formula>
    </cfRule>
  </conditionalFormatting>
  <conditionalFormatting sqref="F143">
    <cfRule type="cellIs" dxfId="284" priority="381" operator="equal">
      <formula>"Yes"</formula>
    </cfRule>
  </conditionalFormatting>
  <conditionalFormatting sqref="F145">
    <cfRule type="cellIs" dxfId="283" priority="382" operator="equal">
      <formula>"Yes"</formula>
    </cfRule>
  </conditionalFormatting>
  <conditionalFormatting sqref="F147">
    <cfRule type="cellIs" dxfId="282" priority="379" operator="equal">
      <formula>"Yes"</formula>
    </cfRule>
  </conditionalFormatting>
  <conditionalFormatting sqref="F163">
    <cfRule type="cellIs" dxfId="281" priority="380" operator="equal">
      <formula>"Yes"</formula>
    </cfRule>
  </conditionalFormatting>
  <conditionalFormatting sqref="F165">
    <cfRule type="cellIs" dxfId="280" priority="378" operator="equal">
      <formula>"Yes"</formula>
    </cfRule>
  </conditionalFormatting>
  <conditionalFormatting sqref="F169">
    <cfRule type="cellIs" dxfId="279" priority="377" operator="equal">
      <formula>"Yes"</formula>
    </cfRule>
    <cfRule type="cellIs" dxfId="278" priority="408" operator="equal">
      <formula>"No"</formula>
    </cfRule>
  </conditionalFormatting>
  <conditionalFormatting sqref="F171">
    <cfRule type="cellIs" dxfId="277" priority="376" operator="equal">
      <formula>"Yes"</formula>
    </cfRule>
  </conditionalFormatting>
  <conditionalFormatting sqref="F174">
    <cfRule type="cellIs" dxfId="276" priority="373" operator="equal">
      <formula>"Yes"</formula>
    </cfRule>
  </conditionalFormatting>
  <conditionalFormatting sqref="F176">
    <cfRule type="cellIs" dxfId="275" priority="375" operator="equal">
      <formula>"Yes"</formula>
    </cfRule>
  </conditionalFormatting>
  <conditionalFormatting sqref="F178">
    <cfRule type="cellIs" dxfId="274" priority="372" operator="equal">
      <formula>"Yes"</formula>
    </cfRule>
  </conditionalFormatting>
  <conditionalFormatting sqref="F174">
    <cfRule type="cellIs" dxfId="273" priority="374" operator="equal">
      <formula>"No"</formula>
    </cfRule>
  </conditionalFormatting>
  <conditionalFormatting sqref="D6">
    <cfRule type="cellIs" dxfId="272" priority="318" operator="equal">
      <formula>1</formula>
    </cfRule>
  </conditionalFormatting>
  <conditionalFormatting sqref="D3 D5 D7 D18 D20 D22 D24 D32 D52 D57 D60 D63 D66 D69 D89 D92 D95 D102 D105 D108 D111 D118 D121 D127 D130 D133 D136 D143 D145 D147 D163 D165 D169 D171 D174 D176 D178">
    <cfRule type="cellIs" dxfId="271" priority="354" operator="equal">
      <formula>"No"</formula>
    </cfRule>
    <cfRule type="cellIs" dxfId="270" priority="357" operator="equal">
      <formula>"No"</formula>
    </cfRule>
    <cfRule type="cellIs" dxfId="269" priority="358" operator="equal">
      <formula>"No"</formula>
    </cfRule>
  </conditionalFormatting>
  <conditionalFormatting sqref="D3">
    <cfRule type="cellIs" dxfId="268" priority="336" operator="equal">
      <formula>"Yes"</formula>
    </cfRule>
  </conditionalFormatting>
  <conditionalFormatting sqref="D5 D7 D20 D22 D24 D52 D57 D63 D89 D121 D127 D130 D3 D18 D32 D60 D66 D69 D92 D95 D102 D105 D108 D111 D118 D133 D136 D143 D145 D147 D163 D165 D169 D171 D174 D176 D178">
    <cfRule type="cellIs" dxfId="267" priority="364" operator="equal">
      <formula>"Yes"</formula>
    </cfRule>
  </conditionalFormatting>
  <conditionalFormatting sqref="D5 D7 D20 D22 D24 D52 D57 D63 D89 D121 D127 D130">
    <cfRule type="cellIs" dxfId="266" priority="359" operator="equal">
      <formula>"Yes"</formula>
    </cfRule>
  </conditionalFormatting>
  <conditionalFormatting sqref="D10 D12 D14 D27 D36 D39 D42 D46 D73 D76 D79 D82 D84">
    <cfRule type="cellIs" dxfId="265" priority="345" operator="between">
      <formula>0.6</formula>
      <formula>0.79</formula>
    </cfRule>
    <cfRule type="cellIs" dxfId="264" priority="346" operator="between">
      <formula>0.8</formula>
      <formula>0.9</formula>
    </cfRule>
    <cfRule type="cellIs" dxfId="263" priority="347" operator="greaterThan">
      <formula>0.9</formula>
    </cfRule>
    <cfRule type="cellIs" dxfId="262" priority="348" operator="lessThan">
      <formula>0.6</formula>
    </cfRule>
    <cfRule type="cellIs" dxfId="261" priority="349" operator="lessThan">
      <formula>60</formula>
    </cfRule>
    <cfRule type="cellIs" dxfId="260" priority="350" operator="between">
      <formula>0.6</formula>
      <formula>0.79</formula>
    </cfRule>
    <cfRule type="cellIs" dxfId="259" priority="351" operator="between">
      <formula>0.6</formula>
      <formula>0.79</formula>
    </cfRule>
    <cfRule type="cellIs" dxfId="258" priority="352" operator="between">
      <formula>0.8</formula>
      <formula>0.9</formula>
    </cfRule>
    <cfRule type="cellIs" dxfId="257" priority="353" operator="greaterThan">
      <formula>0.9</formula>
    </cfRule>
    <cfRule type="cellIs" dxfId="256" priority="360" operator="lessThan">
      <formula>0.6</formula>
    </cfRule>
    <cfRule type="cellIs" dxfId="255" priority="361" operator="between">
      <formula>0.6</formula>
      <formula>0.79</formula>
    </cfRule>
    <cfRule type="cellIs" dxfId="254" priority="362" operator="between">
      <formula>0.8</formula>
      <formula>0.9</formula>
    </cfRule>
    <cfRule type="cellIs" dxfId="253" priority="363" operator="greaterThan">
      <formula>0.9</formula>
    </cfRule>
  </conditionalFormatting>
  <conditionalFormatting sqref="D18">
    <cfRule type="cellIs" dxfId="252" priority="335" operator="equal">
      <formula>"Yes"</formula>
    </cfRule>
  </conditionalFormatting>
  <conditionalFormatting sqref="D32">
    <cfRule type="cellIs" dxfId="251" priority="334" operator="equal">
      <formula>"Yes"</formula>
    </cfRule>
  </conditionalFormatting>
  <conditionalFormatting sqref="D60">
    <cfRule type="cellIs" dxfId="250" priority="343" operator="equal">
      <formula>"Yes"</formula>
    </cfRule>
  </conditionalFormatting>
  <conditionalFormatting sqref="D66">
    <cfRule type="cellIs" dxfId="249" priority="317" operator="equal">
      <formula>"Not Applicable"</formula>
    </cfRule>
    <cfRule type="cellIs" dxfId="248" priority="342" operator="equal">
      <formula>"Yes"</formula>
    </cfRule>
  </conditionalFormatting>
  <conditionalFormatting sqref="D69">
    <cfRule type="cellIs" dxfId="247" priority="344" operator="equal">
      <formula>"Yes"</formula>
    </cfRule>
  </conditionalFormatting>
  <conditionalFormatting sqref="D92 D3 D5 D7 D18 D20 D22 D24 D32 D52 D57 D60 D63 D66 D69 D89 D95 D102 D105 D108 D111 D118 D121 D127 D130 D133 D136 D143 D145 D147 D163 D165 D169 D171 D174 D176 D178">
    <cfRule type="cellIs" dxfId="246" priority="355" operator="equal">
      <formula>"Yes"</formula>
    </cfRule>
  </conditionalFormatting>
  <conditionalFormatting sqref="D92">
    <cfRule type="cellIs" dxfId="245" priority="313" operator="equal">
      <formula>0</formula>
    </cfRule>
    <cfRule type="cellIs" dxfId="244" priority="314" operator="equal">
      <formula>1</formula>
    </cfRule>
    <cfRule type="cellIs" dxfId="243" priority="315" operator="equal">
      <formula>2</formula>
    </cfRule>
    <cfRule type="cellIs" dxfId="242" priority="316" operator="equal">
      <formula>3</formula>
    </cfRule>
    <cfRule type="cellIs" dxfId="241" priority="341" operator="equal">
      <formula>"Yes"</formula>
    </cfRule>
  </conditionalFormatting>
  <conditionalFormatting sqref="D95">
    <cfRule type="cellIs" dxfId="240" priority="340" operator="equal">
      <formula>"Yes"</formula>
    </cfRule>
  </conditionalFormatting>
  <conditionalFormatting sqref="D102">
    <cfRule type="cellIs" dxfId="239" priority="339" operator="equal">
      <formula>"Yes"</formula>
    </cfRule>
  </conditionalFormatting>
  <conditionalFormatting sqref="D105">
    <cfRule type="cellIs" dxfId="238" priority="338" operator="equal">
      <formula>"Yes"</formula>
    </cfRule>
  </conditionalFormatting>
  <conditionalFormatting sqref="D108">
    <cfRule type="cellIs" dxfId="237" priority="337" operator="equal">
      <formula>"Yes"</formula>
    </cfRule>
  </conditionalFormatting>
  <conditionalFormatting sqref="D111">
    <cfRule type="cellIs" dxfId="236" priority="333" operator="equal">
      <formula>"Yes"</formula>
    </cfRule>
  </conditionalFormatting>
  <conditionalFormatting sqref="D118">
    <cfRule type="cellIs" dxfId="235" priority="332" operator="equal">
      <formula>"Yes"</formula>
    </cfRule>
  </conditionalFormatting>
  <conditionalFormatting sqref="D133">
    <cfRule type="cellIs" dxfId="234" priority="331" operator="equal">
      <formula>"Yes"</formula>
    </cfRule>
  </conditionalFormatting>
  <conditionalFormatting sqref="D136">
    <cfRule type="cellIs" dxfId="233" priority="319" operator="equal">
      <formula>"Yes"</formula>
    </cfRule>
  </conditionalFormatting>
  <conditionalFormatting sqref="D143">
    <cfRule type="cellIs" dxfId="232" priority="329" operator="equal">
      <formula>"Yes"</formula>
    </cfRule>
  </conditionalFormatting>
  <conditionalFormatting sqref="D145">
    <cfRule type="cellIs" dxfId="231" priority="330" operator="equal">
      <formula>"Yes"</formula>
    </cfRule>
  </conditionalFormatting>
  <conditionalFormatting sqref="D147">
    <cfRule type="cellIs" dxfId="230" priority="327" operator="equal">
      <formula>"Yes"</formula>
    </cfRule>
  </conditionalFormatting>
  <conditionalFormatting sqref="D163">
    <cfRule type="cellIs" dxfId="229" priority="328" operator="equal">
      <formula>"Yes"</formula>
    </cfRule>
  </conditionalFormatting>
  <conditionalFormatting sqref="D165">
    <cfRule type="cellIs" dxfId="228" priority="326" operator="equal">
      <formula>"Yes"</formula>
    </cfRule>
  </conditionalFormatting>
  <conditionalFormatting sqref="D169">
    <cfRule type="cellIs" dxfId="227" priority="325" operator="equal">
      <formula>"Yes"</formula>
    </cfRule>
    <cfRule type="cellIs" dxfId="226" priority="356" operator="equal">
      <formula>"No"</formula>
    </cfRule>
  </conditionalFormatting>
  <conditionalFormatting sqref="D171">
    <cfRule type="cellIs" dxfId="225" priority="324" operator="equal">
      <formula>"Yes"</formula>
    </cfRule>
  </conditionalFormatting>
  <conditionalFormatting sqref="D174">
    <cfRule type="cellIs" dxfId="224" priority="321" operator="equal">
      <formula>"Yes"</formula>
    </cfRule>
  </conditionalFormatting>
  <conditionalFormatting sqref="D176">
    <cfRule type="cellIs" dxfId="223" priority="323" operator="equal">
      <formula>"Yes"</formula>
    </cfRule>
  </conditionalFormatting>
  <conditionalFormatting sqref="D178">
    <cfRule type="cellIs" dxfId="222" priority="320" operator="equal">
      <formula>"Yes"</formula>
    </cfRule>
  </conditionalFormatting>
  <conditionalFormatting sqref="D174">
    <cfRule type="cellIs" dxfId="221" priority="322" operator="equal">
      <formula>"No"</formula>
    </cfRule>
  </conditionalFormatting>
  <conditionalFormatting sqref="K6">
    <cfRule type="cellIs" dxfId="220" priority="162" operator="equal">
      <formula>1</formula>
    </cfRule>
  </conditionalFormatting>
  <conditionalFormatting sqref="K3 K5 K7 K18 K20 K22 K24 K32 K52 K57 K60 K63 K66 K69 K89 K92 K95 K102 K105 K108 K111 K118 K121 K127 K130 K133 K136 K143 K145 K147 K163 K165 K169 K171 K174 K176 K178">
    <cfRule type="cellIs" dxfId="219" priority="198" operator="equal">
      <formula>"No"</formula>
    </cfRule>
    <cfRule type="cellIs" dxfId="218" priority="201" operator="equal">
      <formula>"No"</formula>
    </cfRule>
    <cfRule type="cellIs" dxfId="217" priority="202" operator="equal">
      <formula>"No"</formula>
    </cfRule>
  </conditionalFormatting>
  <conditionalFormatting sqref="K3">
    <cfRule type="cellIs" dxfId="216" priority="180" operator="equal">
      <formula>"Yes"</formula>
    </cfRule>
  </conditionalFormatting>
  <conditionalFormatting sqref="K5 K7 K20 K22 K24 K52 K57 K63 K89 K121 K127 K130 K3 K18 K32 K60 K66 K69 K92 K95 K102 K105 K108 K111 K118 K133 K136 K143 K145 K147 K163 K165 K169 K171 K174 K176 K178">
    <cfRule type="cellIs" dxfId="215" priority="208" operator="equal">
      <formula>"Yes"</formula>
    </cfRule>
  </conditionalFormatting>
  <conditionalFormatting sqref="K5 K7 K20 K22 K24 K52 K57 K63 K89 K121 K127 K130">
    <cfRule type="cellIs" dxfId="214" priority="203" operator="equal">
      <formula>"Yes"</formula>
    </cfRule>
  </conditionalFormatting>
  <conditionalFormatting sqref="K10 K12 K14 K27 K36 K39 K42 K46 K73 K76 K79 K82 K84">
    <cfRule type="cellIs" dxfId="213" priority="189" operator="between">
      <formula>0.6</formula>
      <formula>0.79</formula>
    </cfRule>
    <cfRule type="cellIs" dxfId="212" priority="190" operator="between">
      <formula>0.8</formula>
      <formula>0.9</formula>
    </cfRule>
    <cfRule type="cellIs" dxfId="211" priority="191" operator="greaterThan">
      <formula>0.9</formula>
    </cfRule>
    <cfRule type="cellIs" dxfId="210" priority="192" operator="lessThan">
      <formula>0.6</formula>
    </cfRule>
    <cfRule type="cellIs" dxfId="209" priority="193" operator="lessThan">
      <formula>60</formula>
    </cfRule>
    <cfRule type="cellIs" dxfId="208" priority="194" operator="between">
      <formula>0.6</formula>
      <formula>0.79</formula>
    </cfRule>
    <cfRule type="cellIs" dxfId="207" priority="195" operator="between">
      <formula>0.6</formula>
      <formula>0.79</formula>
    </cfRule>
    <cfRule type="cellIs" dxfId="206" priority="196" operator="between">
      <formula>0.8</formula>
      <formula>0.9</formula>
    </cfRule>
    <cfRule type="cellIs" dxfId="205" priority="197" operator="greaterThan">
      <formula>0.9</formula>
    </cfRule>
    <cfRule type="cellIs" dxfId="204" priority="204" operator="lessThan">
      <formula>0.6</formula>
    </cfRule>
    <cfRule type="cellIs" dxfId="203" priority="205" operator="between">
      <formula>0.6</formula>
      <formula>0.79</formula>
    </cfRule>
    <cfRule type="cellIs" dxfId="202" priority="206" operator="between">
      <formula>0.8</formula>
      <formula>0.9</formula>
    </cfRule>
    <cfRule type="cellIs" dxfId="201" priority="207" operator="greaterThan">
      <formula>0.9</formula>
    </cfRule>
  </conditionalFormatting>
  <conditionalFormatting sqref="K18">
    <cfRule type="cellIs" dxfId="200" priority="179" operator="equal">
      <formula>"Yes"</formula>
    </cfRule>
  </conditionalFormatting>
  <conditionalFormatting sqref="K32">
    <cfRule type="cellIs" dxfId="199" priority="178" operator="equal">
      <formula>"Yes"</formula>
    </cfRule>
  </conditionalFormatting>
  <conditionalFormatting sqref="K60">
    <cfRule type="cellIs" dxfId="198" priority="187" operator="equal">
      <formula>"Yes"</formula>
    </cfRule>
  </conditionalFormatting>
  <conditionalFormatting sqref="K66">
    <cfRule type="cellIs" dxfId="197" priority="161" operator="equal">
      <formula>"Not Applicable"</formula>
    </cfRule>
    <cfRule type="cellIs" dxfId="196" priority="186" operator="equal">
      <formula>"Yes"</formula>
    </cfRule>
  </conditionalFormatting>
  <conditionalFormatting sqref="K69">
    <cfRule type="cellIs" dxfId="195" priority="188" operator="equal">
      <formula>"Yes"</formula>
    </cfRule>
  </conditionalFormatting>
  <conditionalFormatting sqref="K92 K3 K5 K7 K18 K20 K22 K24 K32 K52 K57 K60 K63 K66 K69 K89 K95 K102 K105 K108 K111 K118 K121 K127 K130 K133 K136 K143 K145 K147 K163 K165 K169 K171 K174 K176 K178">
    <cfRule type="cellIs" dxfId="194" priority="199" operator="equal">
      <formula>"Yes"</formula>
    </cfRule>
  </conditionalFormatting>
  <conditionalFormatting sqref="K92">
    <cfRule type="cellIs" dxfId="193" priority="157" operator="equal">
      <formula>0</formula>
    </cfRule>
    <cfRule type="cellIs" dxfId="192" priority="158" operator="equal">
      <formula>1</formula>
    </cfRule>
    <cfRule type="cellIs" dxfId="191" priority="159" operator="equal">
      <formula>2</formula>
    </cfRule>
    <cfRule type="cellIs" dxfId="190" priority="160" operator="equal">
      <formula>3</formula>
    </cfRule>
    <cfRule type="cellIs" dxfId="189" priority="185" operator="equal">
      <formula>"Yes"</formula>
    </cfRule>
  </conditionalFormatting>
  <conditionalFormatting sqref="K95">
    <cfRule type="cellIs" dxfId="188" priority="184" operator="equal">
      <formula>"Yes"</formula>
    </cfRule>
  </conditionalFormatting>
  <conditionalFormatting sqref="K102">
    <cfRule type="cellIs" dxfId="187" priority="183" operator="equal">
      <formula>"Yes"</formula>
    </cfRule>
  </conditionalFormatting>
  <conditionalFormatting sqref="K105">
    <cfRule type="cellIs" dxfId="186" priority="182" operator="equal">
      <formula>"Yes"</formula>
    </cfRule>
  </conditionalFormatting>
  <conditionalFormatting sqref="K108">
    <cfRule type="cellIs" dxfId="185" priority="181" operator="equal">
      <formula>"Yes"</formula>
    </cfRule>
  </conditionalFormatting>
  <conditionalFormatting sqref="K111">
    <cfRule type="cellIs" dxfId="184" priority="177" operator="equal">
      <formula>"Yes"</formula>
    </cfRule>
  </conditionalFormatting>
  <conditionalFormatting sqref="K118">
    <cfRule type="cellIs" dxfId="183" priority="176" operator="equal">
      <formula>"Yes"</formula>
    </cfRule>
  </conditionalFormatting>
  <conditionalFormatting sqref="K133">
    <cfRule type="cellIs" dxfId="182" priority="175" operator="equal">
      <formula>"Yes"</formula>
    </cfRule>
  </conditionalFormatting>
  <conditionalFormatting sqref="K136">
    <cfRule type="cellIs" dxfId="181" priority="163" operator="equal">
      <formula>"Yes"</formula>
    </cfRule>
  </conditionalFormatting>
  <conditionalFormatting sqref="K143">
    <cfRule type="cellIs" dxfId="180" priority="173" operator="equal">
      <formula>"Yes"</formula>
    </cfRule>
  </conditionalFormatting>
  <conditionalFormatting sqref="K145">
    <cfRule type="cellIs" dxfId="179" priority="174" operator="equal">
      <formula>"Yes"</formula>
    </cfRule>
  </conditionalFormatting>
  <conditionalFormatting sqref="K147">
    <cfRule type="cellIs" dxfId="178" priority="171" operator="equal">
      <formula>"Yes"</formula>
    </cfRule>
  </conditionalFormatting>
  <conditionalFormatting sqref="K163">
    <cfRule type="cellIs" dxfId="177" priority="172" operator="equal">
      <formula>"Yes"</formula>
    </cfRule>
  </conditionalFormatting>
  <conditionalFormatting sqref="K165">
    <cfRule type="cellIs" dxfId="176" priority="170" operator="equal">
      <formula>"Yes"</formula>
    </cfRule>
  </conditionalFormatting>
  <conditionalFormatting sqref="K169">
    <cfRule type="cellIs" dxfId="175" priority="169" operator="equal">
      <formula>"Yes"</formula>
    </cfRule>
    <cfRule type="cellIs" dxfId="174" priority="200" operator="equal">
      <formula>"No"</formula>
    </cfRule>
  </conditionalFormatting>
  <conditionalFormatting sqref="K171">
    <cfRule type="cellIs" dxfId="173" priority="168" operator="equal">
      <formula>"Yes"</formula>
    </cfRule>
  </conditionalFormatting>
  <conditionalFormatting sqref="K174">
    <cfRule type="cellIs" dxfId="172" priority="165" operator="equal">
      <formula>"Yes"</formula>
    </cfRule>
  </conditionalFormatting>
  <conditionalFormatting sqref="K176">
    <cfRule type="cellIs" dxfId="171" priority="167" operator="equal">
      <formula>"Yes"</formula>
    </cfRule>
  </conditionalFormatting>
  <conditionalFormatting sqref="K178">
    <cfRule type="cellIs" dxfId="170" priority="164" operator="equal">
      <formula>"Yes"</formula>
    </cfRule>
  </conditionalFormatting>
  <conditionalFormatting sqref="K174">
    <cfRule type="cellIs" dxfId="169" priority="166" operator="equal">
      <formula>"No"</formula>
    </cfRule>
  </conditionalFormatting>
  <conditionalFormatting sqref="G6">
    <cfRule type="cellIs" dxfId="168" priority="110" operator="equal">
      <formula>1</formula>
    </cfRule>
  </conditionalFormatting>
  <conditionalFormatting sqref="G3 G5 G7 G18 G20 G22 G24 G32 G52 G57 G60 G63 G66 G69 G89 G92 G95 G102 G105 G108 G111 G118 G121 G127 G130 G133 G136 G143 G145 G147 G163 G165 G169 G171 G174 G176 G178">
    <cfRule type="cellIs" dxfId="167" priority="146" operator="equal">
      <formula>"No"</formula>
    </cfRule>
    <cfRule type="cellIs" dxfId="166" priority="149" operator="equal">
      <formula>"No"</formula>
    </cfRule>
    <cfRule type="cellIs" dxfId="165" priority="150" operator="equal">
      <formula>"No"</formula>
    </cfRule>
  </conditionalFormatting>
  <conditionalFormatting sqref="G3">
    <cfRule type="cellIs" dxfId="164" priority="128" operator="equal">
      <formula>"Yes"</formula>
    </cfRule>
  </conditionalFormatting>
  <conditionalFormatting sqref="G5 G7 G20 G22 G24 G52 G57 G63 G89 G121 G127 G130 G3 G18 G32 G60 G66 G69 G92 G95 G102 G105 G108 G111 G118 G133 G136 G143 G145 G147 G163 G165 G169 G171 G174 G176 G178">
    <cfRule type="cellIs" dxfId="163" priority="156" operator="equal">
      <formula>"Yes"</formula>
    </cfRule>
  </conditionalFormatting>
  <conditionalFormatting sqref="G5 G7 G20 G22 G24 G52 G57 G63 G89 G121 G127 G130">
    <cfRule type="cellIs" dxfId="162" priority="151" operator="equal">
      <formula>"Yes"</formula>
    </cfRule>
  </conditionalFormatting>
  <conditionalFormatting sqref="G10 G12 G14 G27 G36 G39 G42 G46 G73 G76 G79 G82 G84">
    <cfRule type="cellIs" dxfId="161" priority="137" operator="between">
      <formula>0.6</formula>
      <formula>0.79</formula>
    </cfRule>
    <cfRule type="cellIs" dxfId="160" priority="138" operator="between">
      <formula>0.8</formula>
      <formula>0.9</formula>
    </cfRule>
    <cfRule type="cellIs" dxfId="159" priority="139" operator="greaterThan">
      <formula>0.9</formula>
    </cfRule>
    <cfRule type="cellIs" dxfId="158" priority="140" operator="lessThan">
      <formula>0.6</formula>
    </cfRule>
    <cfRule type="cellIs" dxfId="157" priority="141" operator="lessThan">
      <formula>60</formula>
    </cfRule>
    <cfRule type="cellIs" dxfId="156" priority="142" operator="between">
      <formula>0.6</formula>
      <formula>0.79</formula>
    </cfRule>
    <cfRule type="cellIs" dxfId="155" priority="143" operator="between">
      <formula>0.6</formula>
      <formula>0.79</formula>
    </cfRule>
    <cfRule type="cellIs" dxfId="154" priority="144" operator="between">
      <formula>0.8</formula>
      <formula>0.9</formula>
    </cfRule>
    <cfRule type="cellIs" dxfId="153" priority="145" operator="greaterThan">
      <formula>0.9</formula>
    </cfRule>
    <cfRule type="cellIs" dxfId="152" priority="152" operator="lessThan">
      <formula>0.6</formula>
    </cfRule>
    <cfRule type="cellIs" dxfId="151" priority="153" operator="between">
      <formula>0.6</formula>
      <formula>0.79</formula>
    </cfRule>
    <cfRule type="cellIs" dxfId="150" priority="154" operator="between">
      <formula>0.8</formula>
      <formula>0.9</formula>
    </cfRule>
    <cfRule type="cellIs" dxfId="149" priority="155" operator="greaterThan">
      <formula>0.9</formula>
    </cfRule>
  </conditionalFormatting>
  <conditionalFormatting sqref="G18">
    <cfRule type="cellIs" dxfId="148" priority="127" operator="equal">
      <formula>"Yes"</formula>
    </cfRule>
  </conditionalFormatting>
  <conditionalFormatting sqref="G32">
    <cfRule type="cellIs" dxfId="147" priority="126" operator="equal">
      <formula>"Yes"</formula>
    </cfRule>
  </conditionalFormatting>
  <conditionalFormatting sqref="G60">
    <cfRule type="cellIs" dxfId="146" priority="135" operator="equal">
      <formula>"Yes"</formula>
    </cfRule>
  </conditionalFormatting>
  <conditionalFormatting sqref="G66">
    <cfRule type="cellIs" dxfId="145" priority="109" operator="equal">
      <formula>"Not Applicable"</formula>
    </cfRule>
    <cfRule type="cellIs" dxfId="144" priority="134" operator="equal">
      <formula>"Yes"</formula>
    </cfRule>
  </conditionalFormatting>
  <conditionalFormatting sqref="G69">
    <cfRule type="cellIs" dxfId="143" priority="136" operator="equal">
      <formula>"Yes"</formula>
    </cfRule>
  </conditionalFormatting>
  <conditionalFormatting sqref="G92 G3 G5 G7 G18 G20 G22 G24 G32 G52 G57 G60 G63 G66 G69 G89 G95 G102 G105 G108 G111 G118 G121 G127 G130 G133 G136 G143 G145 G147 G163 G165 G169 G171 G174 G176 G178">
    <cfRule type="cellIs" dxfId="142" priority="147" operator="equal">
      <formula>"Yes"</formula>
    </cfRule>
  </conditionalFormatting>
  <conditionalFormatting sqref="G92">
    <cfRule type="cellIs" dxfId="141" priority="105" operator="equal">
      <formula>0</formula>
    </cfRule>
    <cfRule type="cellIs" dxfId="140" priority="106" operator="equal">
      <formula>1</formula>
    </cfRule>
    <cfRule type="cellIs" dxfId="139" priority="107" operator="equal">
      <formula>2</formula>
    </cfRule>
    <cfRule type="cellIs" dxfId="138" priority="108" operator="equal">
      <formula>3</formula>
    </cfRule>
    <cfRule type="cellIs" dxfId="137" priority="133" operator="equal">
      <formula>"Yes"</formula>
    </cfRule>
  </conditionalFormatting>
  <conditionalFormatting sqref="G95">
    <cfRule type="cellIs" dxfId="136" priority="132" operator="equal">
      <formula>"Yes"</formula>
    </cfRule>
  </conditionalFormatting>
  <conditionalFormatting sqref="G102">
    <cfRule type="cellIs" dxfId="135" priority="131" operator="equal">
      <formula>"Yes"</formula>
    </cfRule>
  </conditionalFormatting>
  <conditionalFormatting sqref="G105">
    <cfRule type="cellIs" dxfId="134" priority="130" operator="equal">
      <formula>"Yes"</formula>
    </cfRule>
  </conditionalFormatting>
  <conditionalFormatting sqref="G108">
    <cfRule type="cellIs" dxfId="133" priority="129" operator="equal">
      <formula>"Yes"</formula>
    </cfRule>
  </conditionalFormatting>
  <conditionalFormatting sqref="G111">
    <cfRule type="cellIs" dxfId="132" priority="125" operator="equal">
      <formula>"Yes"</formula>
    </cfRule>
  </conditionalFormatting>
  <conditionalFormatting sqref="G118">
    <cfRule type="cellIs" dxfId="131" priority="124" operator="equal">
      <formula>"Yes"</formula>
    </cfRule>
  </conditionalFormatting>
  <conditionalFormatting sqref="G133">
    <cfRule type="cellIs" dxfId="130" priority="123" operator="equal">
      <formula>"Yes"</formula>
    </cfRule>
  </conditionalFormatting>
  <conditionalFormatting sqref="G136">
    <cfRule type="cellIs" dxfId="129" priority="111" operator="equal">
      <formula>"Yes"</formula>
    </cfRule>
  </conditionalFormatting>
  <conditionalFormatting sqref="G143">
    <cfRule type="cellIs" dxfId="128" priority="121" operator="equal">
      <formula>"Yes"</formula>
    </cfRule>
  </conditionalFormatting>
  <conditionalFormatting sqref="G145">
    <cfRule type="cellIs" dxfId="127" priority="122" operator="equal">
      <formula>"Yes"</formula>
    </cfRule>
  </conditionalFormatting>
  <conditionalFormatting sqref="G147">
    <cfRule type="cellIs" dxfId="126" priority="119" operator="equal">
      <formula>"Yes"</formula>
    </cfRule>
  </conditionalFormatting>
  <conditionalFormatting sqref="G163">
    <cfRule type="cellIs" dxfId="125" priority="120" operator="equal">
      <formula>"Yes"</formula>
    </cfRule>
  </conditionalFormatting>
  <conditionalFormatting sqref="G165">
    <cfRule type="cellIs" dxfId="124" priority="118" operator="equal">
      <formula>"Yes"</formula>
    </cfRule>
  </conditionalFormatting>
  <conditionalFormatting sqref="G169">
    <cfRule type="cellIs" dxfId="123" priority="117" operator="equal">
      <formula>"Yes"</formula>
    </cfRule>
    <cfRule type="cellIs" dxfId="122" priority="148" operator="equal">
      <formula>"No"</formula>
    </cfRule>
  </conditionalFormatting>
  <conditionalFormatting sqref="G171">
    <cfRule type="cellIs" dxfId="121" priority="116" operator="equal">
      <formula>"Yes"</formula>
    </cfRule>
  </conditionalFormatting>
  <conditionalFormatting sqref="G174">
    <cfRule type="cellIs" dxfId="120" priority="113" operator="equal">
      <formula>"Yes"</formula>
    </cfRule>
  </conditionalFormatting>
  <conditionalFormatting sqref="G176">
    <cfRule type="cellIs" dxfId="119" priority="115" operator="equal">
      <formula>"Yes"</formula>
    </cfRule>
  </conditionalFormatting>
  <conditionalFormatting sqref="G178">
    <cfRule type="cellIs" dxfId="118" priority="112" operator="equal">
      <formula>"Yes"</formula>
    </cfRule>
  </conditionalFormatting>
  <conditionalFormatting sqref="G174">
    <cfRule type="cellIs" dxfId="117" priority="114" operator="equal">
      <formula>"No"</formula>
    </cfRule>
  </conditionalFormatting>
  <conditionalFormatting sqref="H6">
    <cfRule type="cellIs" dxfId="116" priority="58" operator="equal">
      <formula>1</formula>
    </cfRule>
  </conditionalFormatting>
  <conditionalFormatting sqref="H3 H5 H7 H18 H20 H22 H24 H32 H52 H57 H60 H63 H66 H69 H89 H92 H95 H102 H105 H108 H111 H118 H121 H127 H130 H133 H136 H143 H145 H147 H163 H165 H169 H171 H174 H176 H178">
    <cfRule type="cellIs" dxfId="115" priority="94" operator="equal">
      <formula>"No"</formula>
    </cfRule>
    <cfRule type="cellIs" dxfId="114" priority="97" operator="equal">
      <formula>"No"</formula>
    </cfRule>
    <cfRule type="cellIs" dxfId="113" priority="98" operator="equal">
      <formula>"No"</formula>
    </cfRule>
  </conditionalFormatting>
  <conditionalFormatting sqref="H3">
    <cfRule type="cellIs" dxfId="112" priority="76" operator="equal">
      <formula>"Yes"</formula>
    </cfRule>
  </conditionalFormatting>
  <conditionalFormatting sqref="H5 H7 H20 H22 H24 H52 H57 H63 H89 H121 H127 H130 H3 H18 H32 H60 H66 H69 H92 H95 H102 H105 H108 H111 H118 H133 H136 H143 H145 H147 H163 H165 H169 H171 H174 H176 H178">
    <cfRule type="cellIs" dxfId="111" priority="104" operator="equal">
      <formula>"Yes"</formula>
    </cfRule>
  </conditionalFormatting>
  <conditionalFormatting sqref="H5 H7 H20 H22 H24 H52 H57 H63 H89 H121 H127 H130">
    <cfRule type="cellIs" dxfId="110" priority="99" operator="equal">
      <formula>"Yes"</formula>
    </cfRule>
  </conditionalFormatting>
  <conditionalFormatting sqref="H10 H12 H14 H27 H36 H39 H42 H46 H73 H76 H79 H82 H84">
    <cfRule type="cellIs" dxfId="109" priority="85" operator="between">
      <formula>0.6</formula>
      <formula>0.79</formula>
    </cfRule>
    <cfRule type="cellIs" dxfId="108" priority="86" operator="between">
      <formula>0.8</formula>
      <formula>0.9</formula>
    </cfRule>
    <cfRule type="cellIs" dxfId="107" priority="87" operator="greaterThan">
      <formula>0.9</formula>
    </cfRule>
    <cfRule type="cellIs" dxfId="106" priority="88" operator="lessThan">
      <formula>0.6</formula>
    </cfRule>
    <cfRule type="cellIs" dxfId="105" priority="89" operator="lessThan">
      <formula>60</formula>
    </cfRule>
    <cfRule type="cellIs" dxfId="104" priority="90" operator="between">
      <formula>0.6</formula>
      <formula>0.79</formula>
    </cfRule>
    <cfRule type="cellIs" dxfId="103" priority="91" operator="between">
      <formula>0.6</formula>
      <formula>0.79</formula>
    </cfRule>
    <cfRule type="cellIs" dxfId="102" priority="92" operator="between">
      <formula>0.8</formula>
      <formula>0.9</formula>
    </cfRule>
    <cfRule type="cellIs" dxfId="101" priority="93" operator="greaterThan">
      <formula>0.9</formula>
    </cfRule>
    <cfRule type="cellIs" dxfId="100" priority="100" operator="lessThan">
      <formula>0.6</formula>
    </cfRule>
    <cfRule type="cellIs" dxfId="99" priority="101" operator="between">
      <formula>0.6</formula>
      <formula>0.79</formula>
    </cfRule>
    <cfRule type="cellIs" dxfId="98" priority="102" operator="between">
      <formula>0.8</formula>
      <formula>0.9</formula>
    </cfRule>
    <cfRule type="cellIs" dxfId="97" priority="103" operator="greaterThan">
      <formula>0.9</formula>
    </cfRule>
  </conditionalFormatting>
  <conditionalFormatting sqref="H18">
    <cfRule type="cellIs" dxfId="96" priority="75" operator="equal">
      <formula>"Yes"</formula>
    </cfRule>
  </conditionalFormatting>
  <conditionalFormatting sqref="H32">
    <cfRule type="cellIs" dxfId="95" priority="74" operator="equal">
      <formula>"Yes"</formula>
    </cfRule>
  </conditionalFormatting>
  <conditionalFormatting sqref="H60">
    <cfRule type="cellIs" dxfId="94" priority="83" operator="equal">
      <formula>"Yes"</formula>
    </cfRule>
  </conditionalFormatting>
  <conditionalFormatting sqref="H66">
    <cfRule type="cellIs" dxfId="93" priority="57" operator="equal">
      <formula>"Not Applicable"</formula>
    </cfRule>
    <cfRule type="cellIs" dxfId="92" priority="82" operator="equal">
      <formula>"Yes"</formula>
    </cfRule>
  </conditionalFormatting>
  <conditionalFormatting sqref="H69">
    <cfRule type="cellIs" dxfId="91" priority="84" operator="equal">
      <formula>"Yes"</formula>
    </cfRule>
  </conditionalFormatting>
  <conditionalFormatting sqref="H92 H3 H5 H7 H18 H20 H22 H24 H32 H52 H57 H60 H63 H66 H69 H89 H95 H102 H105 H108 H111 H118 H121 H127 H130 H133 H136 H143 H145 H147 H163 H165 H169 H171 H174 H176 H178">
    <cfRule type="cellIs" dxfId="90" priority="95" operator="equal">
      <formula>"Yes"</formula>
    </cfRule>
  </conditionalFormatting>
  <conditionalFormatting sqref="H92">
    <cfRule type="cellIs" dxfId="89" priority="53" operator="equal">
      <formula>0</formula>
    </cfRule>
    <cfRule type="cellIs" dxfId="88" priority="54" operator="equal">
      <formula>1</formula>
    </cfRule>
    <cfRule type="cellIs" dxfId="87" priority="55" operator="equal">
      <formula>2</formula>
    </cfRule>
    <cfRule type="cellIs" dxfId="86" priority="56" operator="equal">
      <formula>3</formula>
    </cfRule>
    <cfRule type="cellIs" dxfId="85" priority="81" operator="equal">
      <formula>"Yes"</formula>
    </cfRule>
  </conditionalFormatting>
  <conditionalFormatting sqref="H95">
    <cfRule type="cellIs" dxfId="84" priority="80" operator="equal">
      <formula>"Yes"</formula>
    </cfRule>
  </conditionalFormatting>
  <conditionalFormatting sqref="H102">
    <cfRule type="cellIs" dxfId="83" priority="79" operator="equal">
      <formula>"Yes"</formula>
    </cfRule>
  </conditionalFormatting>
  <conditionalFormatting sqref="H105">
    <cfRule type="cellIs" dxfId="82" priority="78" operator="equal">
      <formula>"Yes"</formula>
    </cfRule>
  </conditionalFormatting>
  <conditionalFormatting sqref="H108">
    <cfRule type="cellIs" dxfId="81" priority="77" operator="equal">
      <formula>"Yes"</formula>
    </cfRule>
  </conditionalFormatting>
  <conditionalFormatting sqref="H111">
    <cfRule type="cellIs" dxfId="80" priority="73" operator="equal">
      <formula>"Yes"</formula>
    </cfRule>
  </conditionalFormatting>
  <conditionalFormatting sqref="H118">
    <cfRule type="cellIs" dxfId="79" priority="72" operator="equal">
      <formula>"Yes"</formula>
    </cfRule>
  </conditionalFormatting>
  <conditionalFormatting sqref="H133">
    <cfRule type="cellIs" dxfId="78" priority="71" operator="equal">
      <formula>"Yes"</formula>
    </cfRule>
  </conditionalFormatting>
  <conditionalFormatting sqref="H136">
    <cfRule type="cellIs" dxfId="77" priority="59" operator="equal">
      <formula>"Yes"</formula>
    </cfRule>
  </conditionalFormatting>
  <conditionalFormatting sqref="H143">
    <cfRule type="cellIs" dxfId="76" priority="69" operator="equal">
      <formula>"Yes"</formula>
    </cfRule>
  </conditionalFormatting>
  <conditionalFormatting sqref="H145">
    <cfRule type="cellIs" dxfId="75" priority="70" operator="equal">
      <formula>"Yes"</formula>
    </cfRule>
  </conditionalFormatting>
  <conditionalFormatting sqref="H147">
    <cfRule type="cellIs" dxfId="74" priority="67" operator="equal">
      <formula>"Yes"</formula>
    </cfRule>
  </conditionalFormatting>
  <conditionalFormatting sqref="H163">
    <cfRule type="cellIs" dxfId="73" priority="68" operator="equal">
      <formula>"Yes"</formula>
    </cfRule>
  </conditionalFormatting>
  <conditionalFormatting sqref="H165">
    <cfRule type="cellIs" dxfId="72" priority="66" operator="equal">
      <formula>"Yes"</formula>
    </cfRule>
  </conditionalFormatting>
  <conditionalFormatting sqref="H169">
    <cfRule type="cellIs" dxfId="71" priority="65" operator="equal">
      <formula>"Yes"</formula>
    </cfRule>
    <cfRule type="cellIs" dxfId="70" priority="96" operator="equal">
      <formula>"No"</formula>
    </cfRule>
  </conditionalFormatting>
  <conditionalFormatting sqref="H171">
    <cfRule type="cellIs" dxfId="69" priority="64" operator="equal">
      <formula>"Yes"</formula>
    </cfRule>
  </conditionalFormatting>
  <conditionalFormatting sqref="H174">
    <cfRule type="cellIs" dxfId="68" priority="61" operator="equal">
      <formula>"Yes"</formula>
    </cfRule>
  </conditionalFormatting>
  <conditionalFormatting sqref="H176">
    <cfRule type="cellIs" dxfId="67" priority="63" operator="equal">
      <formula>"Yes"</formula>
    </cfRule>
  </conditionalFormatting>
  <conditionalFormatting sqref="H178">
    <cfRule type="cellIs" dxfId="66" priority="60" operator="equal">
      <formula>"Yes"</formula>
    </cfRule>
  </conditionalFormatting>
  <conditionalFormatting sqref="H174">
    <cfRule type="cellIs" dxfId="65" priority="62" operator="equal">
      <formula>"No"</formula>
    </cfRule>
  </conditionalFormatting>
  <conditionalFormatting sqref="I6">
    <cfRule type="cellIs" dxfId="64" priority="6" operator="equal">
      <formula>1</formula>
    </cfRule>
  </conditionalFormatting>
  <conditionalFormatting sqref="I3 I5 I7 I18 I20 I22 I24 I32 I52 I57 I60 I63 I66 I69 I89 I92 I95 I102 I105 I108 I111 I118 I121 I127 I130 I133 I136 I143 I145 I147 I163 I165 I169 I171 I174 I176 I178">
    <cfRule type="cellIs" dxfId="63" priority="42" operator="equal">
      <formula>"No"</formula>
    </cfRule>
    <cfRule type="cellIs" dxfId="62" priority="45" operator="equal">
      <formula>"No"</formula>
    </cfRule>
    <cfRule type="cellIs" dxfId="61" priority="46" operator="equal">
      <formula>"No"</formula>
    </cfRule>
  </conditionalFormatting>
  <conditionalFormatting sqref="I3">
    <cfRule type="cellIs" dxfId="60" priority="24" operator="equal">
      <formula>"Yes"</formula>
    </cfRule>
  </conditionalFormatting>
  <conditionalFormatting sqref="I5 I7 I20 I22 I24 I52 I57 I63 I89 I121 I127 I130 I3 I18 I32 I60 I66 I69 I92 I95 I102 I105 I108 I111 I118 I133 I136 I143 I145 I147 I163 I165 I169 I171 I174 I176 I178">
    <cfRule type="cellIs" dxfId="59" priority="52" operator="equal">
      <formula>"Yes"</formula>
    </cfRule>
  </conditionalFormatting>
  <conditionalFormatting sqref="I5 I7 I20 I22 I24 I52 I57 I63 I89 I121 I127 I130">
    <cfRule type="cellIs" dxfId="58" priority="47" operator="equal">
      <formula>"Yes"</formula>
    </cfRule>
  </conditionalFormatting>
  <conditionalFormatting sqref="I10 I12 I14 I27 I36 I39 I42 I46 I73 I76 I79 I82 I84">
    <cfRule type="cellIs" dxfId="57" priority="33" operator="between">
      <formula>0.6</formula>
      <formula>0.79</formula>
    </cfRule>
    <cfRule type="cellIs" dxfId="56" priority="34" operator="between">
      <formula>0.8</formula>
      <formula>0.9</formula>
    </cfRule>
    <cfRule type="cellIs" dxfId="55" priority="35" operator="greaterThan">
      <formula>0.9</formula>
    </cfRule>
    <cfRule type="cellIs" dxfId="54" priority="36" operator="lessThan">
      <formula>0.6</formula>
    </cfRule>
    <cfRule type="cellIs" dxfId="53" priority="37" operator="lessThan">
      <formula>60</formula>
    </cfRule>
    <cfRule type="cellIs" dxfId="52" priority="38" operator="between">
      <formula>0.6</formula>
      <formula>0.79</formula>
    </cfRule>
    <cfRule type="cellIs" dxfId="51" priority="39" operator="between">
      <formula>0.6</formula>
      <formula>0.79</formula>
    </cfRule>
    <cfRule type="cellIs" dxfId="50" priority="40" operator="between">
      <formula>0.8</formula>
      <formula>0.9</formula>
    </cfRule>
    <cfRule type="cellIs" dxfId="49" priority="41" operator="greaterThan">
      <formula>0.9</formula>
    </cfRule>
    <cfRule type="cellIs" dxfId="48" priority="48" operator="lessThan">
      <formula>0.6</formula>
    </cfRule>
    <cfRule type="cellIs" dxfId="47" priority="49" operator="between">
      <formula>0.6</formula>
      <formula>0.79</formula>
    </cfRule>
    <cfRule type="cellIs" dxfId="46" priority="50" operator="between">
      <formula>0.8</formula>
      <formula>0.9</formula>
    </cfRule>
    <cfRule type="cellIs" dxfId="45" priority="51" operator="greaterThan">
      <formula>0.9</formula>
    </cfRule>
  </conditionalFormatting>
  <conditionalFormatting sqref="I18">
    <cfRule type="cellIs" dxfId="44" priority="23" operator="equal">
      <formula>"Yes"</formula>
    </cfRule>
  </conditionalFormatting>
  <conditionalFormatting sqref="I32">
    <cfRule type="cellIs" dxfId="43" priority="22" operator="equal">
      <formula>"Yes"</formula>
    </cfRule>
  </conditionalFormatting>
  <conditionalFormatting sqref="I60">
    <cfRule type="cellIs" dxfId="42" priority="31" operator="equal">
      <formula>"Yes"</formula>
    </cfRule>
  </conditionalFormatting>
  <conditionalFormatting sqref="I66">
    <cfRule type="cellIs" dxfId="41" priority="5" operator="equal">
      <formula>"Not Applicable"</formula>
    </cfRule>
    <cfRule type="cellIs" dxfId="40" priority="30" operator="equal">
      <formula>"Yes"</formula>
    </cfRule>
  </conditionalFormatting>
  <conditionalFormatting sqref="I69">
    <cfRule type="cellIs" dxfId="39" priority="32" operator="equal">
      <formula>"Yes"</formula>
    </cfRule>
  </conditionalFormatting>
  <conditionalFormatting sqref="I92 I3 I5 I7 I18 I20 I22 I24 I32 I52 I57 I60 I63 I66 I69 I89 I95 I102 I105 I108 I111 I118 I121 I127 I130 I133 I136 I143 I145 I147 I163 I165 I169 I171 I174 I176 I178">
    <cfRule type="cellIs" dxfId="38" priority="43" operator="equal">
      <formula>"Yes"</formula>
    </cfRule>
  </conditionalFormatting>
  <conditionalFormatting sqref="I92">
    <cfRule type="cellIs" dxfId="37" priority="1" operator="equal">
      <formula>0</formula>
    </cfRule>
    <cfRule type="cellIs" dxfId="36" priority="2" operator="equal">
      <formula>1</formula>
    </cfRule>
    <cfRule type="cellIs" dxfId="35" priority="3" operator="equal">
      <formula>2</formula>
    </cfRule>
    <cfRule type="cellIs" dxfId="34" priority="4" operator="equal">
      <formula>3</formula>
    </cfRule>
    <cfRule type="cellIs" dxfId="33" priority="29" operator="equal">
      <formula>"Yes"</formula>
    </cfRule>
  </conditionalFormatting>
  <conditionalFormatting sqref="I95">
    <cfRule type="cellIs" dxfId="32" priority="28" operator="equal">
      <formula>"Yes"</formula>
    </cfRule>
  </conditionalFormatting>
  <conditionalFormatting sqref="I102">
    <cfRule type="cellIs" dxfId="31" priority="27" operator="equal">
      <formula>"Yes"</formula>
    </cfRule>
  </conditionalFormatting>
  <conditionalFormatting sqref="I105">
    <cfRule type="cellIs" dxfId="30" priority="26" operator="equal">
      <formula>"Yes"</formula>
    </cfRule>
  </conditionalFormatting>
  <conditionalFormatting sqref="I108">
    <cfRule type="cellIs" dxfId="29" priority="25" operator="equal">
      <formula>"Yes"</formula>
    </cfRule>
  </conditionalFormatting>
  <conditionalFormatting sqref="I111">
    <cfRule type="cellIs" dxfId="28" priority="21" operator="equal">
      <formula>"Yes"</formula>
    </cfRule>
  </conditionalFormatting>
  <conditionalFormatting sqref="I118">
    <cfRule type="cellIs" dxfId="27" priority="20" operator="equal">
      <formula>"Yes"</formula>
    </cfRule>
  </conditionalFormatting>
  <conditionalFormatting sqref="I133">
    <cfRule type="cellIs" dxfId="26" priority="19" operator="equal">
      <formula>"Yes"</formula>
    </cfRule>
  </conditionalFormatting>
  <conditionalFormatting sqref="I136">
    <cfRule type="cellIs" dxfId="25" priority="7" operator="equal">
      <formula>"Yes"</formula>
    </cfRule>
  </conditionalFormatting>
  <conditionalFormatting sqref="I143">
    <cfRule type="cellIs" dxfId="24" priority="17" operator="equal">
      <formula>"Yes"</formula>
    </cfRule>
  </conditionalFormatting>
  <conditionalFormatting sqref="I145">
    <cfRule type="cellIs" dxfId="23" priority="18" operator="equal">
      <formula>"Yes"</formula>
    </cfRule>
  </conditionalFormatting>
  <conditionalFormatting sqref="I147">
    <cfRule type="cellIs" dxfId="22" priority="15" operator="equal">
      <formula>"Yes"</formula>
    </cfRule>
  </conditionalFormatting>
  <conditionalFormatting sqref="I163">
    <cfRule type="cellIs" dxfId="21" priority="16" operator="equal">
      <formula>"Yes"</formula>
    </cfRule>
  </conditionalFormatting>
  <conditionalFormatting sqref="I165">
    <cfRule type="cellIs" dxfId="20" priority="14" operator="equal">
      <formula>"Yes"</formula>
    </cfRule>
  </conditionalFormatting>
  <conditionalFormatting sqref="I169">
    <cfRule type="cellIs" dxfId="19" priority="13" operator="equal">
      <formula>"Yes"</formula>
    </cfRule>
    <cfRule type="cellIs" dxfId="18" priority="44" operator="equal">
      <formula>"No"</formula>
    </cfRule>
  </conditionalFormatting>
  <conditionalFormatting sqref="I171">
    <cfRule type="cellIs" dxfId="17" priority="12" operator="equal">
      <formula>"Yes"</formula>
    </cfRule>
  </conditionalFormatting>
  <conditionalFormatting sqref="I174">
    <cfRule type="cellIs" dxfId="16" priority="9" operator="equal">
      <formula>"Yes"</formula>
    </cfRule>
  </conditionalFormatting>
  <conditionalFormatting sqref="I176">
    <cfRule type="cellIs" dxfId="15" priority="11" operator="equal">
      <formula>"Yes"</formula>
    </cfRule>
  </conditionalFormatting>
  <conditionalFormatting sqref="I178">
    <cfRule type="cellIs" dxfId="14" priority="8" operator="equal">
      <formula>"Yes"</formula>
    </cfRule>
  </conditionalFormatting>
  <conditionalFormatting sqref="I174">
    <cfRule type="cellIs" dxfId="13" priority="10" operator="equal">
      <formula>"No"</formula>
    </cfRule>
  </conditionalFormatting>
  <dataValidations count="3">
    <dataValidation type="list" allowBlank="1" showInputMessage="1" showErrorMessage="1" sqref="C5:L5 C7:L7 C18:L18 C20:L20 C22:L22 C24:L24 C32:L32 C52:L52 C57:L57 C60:L60 C63:L63 C178:L178 C69:L69 C89:L89 C176:L176 C95:L95 C102:L102 C105:L105 C108:L108 C111:L111 C118:L118 C121:L121 C127:L127 C130:L130 C133:L133 C136:L136 C143:L143 C145:L145 C147:L147 C163:L163 C165:L165 C169:L169 C171:L171 C174:L174 C3:L3" xr:uid="{00000000-0002-0000-0000-000000000000}">
      <formula1>"Yes, No"</formula1>
    </dataValidation>
    <dataValidation type="list" allowBlank="1" showInputMessage="1" showErrorMessage="1" sqref="C66:L66" xr:uid="{A4144A4C-DC21-4D5F-B418-AABA655FDAC4}">
      <formula1>"Yes, No, Not Applicable"</formula1>
    </dataValidation>
    <dataValidation type="list" allowBlank="1" showInputMessage="1" showErrorMessage="1" sqref="C92:L92" xr:uid="{599C4599-2788-4008-8A5F-9E12D2780661}">
      <formula1>"Yes, No, 3, 2, 1, 0"</formula1>
    </dataValidation>
  </dataValidation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19"/>
  <sheetViews>
    <sheetView zoomScale="60" zoomScaleNormal="60" workbookViewId="0">
      <selection activeCell="N6" sqref="N6"/>
    </sheetView>
  </sheetViews>
  <sheetFormatPr defaultColWidth="9" defaultRowHeight="14.5"/>
  <cols>
    <col min="2" max="2" width="10.26953125" customWidth="1"/>
    <col min="3" max="3" width="24.81640625" customWidth="1"/>
    <col min="4" max="4" width="19.54296875" customWidth="1"/>
    <col min="5" max="5" width="21.26953125" customWidth="1"/>
    <col min="6" max="6" width="19" customWidth="1"/>
    <col min="7" max="7" width="11.26953125" customWidth="1"/>
    <col min="8" max="8" width="25.81640625" customWidth="1"/>
    <col min="9" max="9" width="20.54296875" customWidth="1"/>
    <col min="10" max="10" width="22.26953125" customWidth="1"/>
    <col min="11" max="11" width="20" customWidth="1"/>
    <col min="12" max="12" width="11.26953125" customWidth="1"/>
    <col min="13" max="13" width="25.81640625" customWidth="1"/>
    <col min="14" max="14" width="20.54296875" customWidth="1"/>
    <col min="15" max="15" width="23.26953125" customWidth="1"/>
    <col min="16" max="16" width="21" customWidth="1"/>
    <col min="17" max="17" width="12.26953125" customWidth="1"/>
    <col min="18" max="18" width="26.81640625" customWidth="1"/>
    <col min="19" max="19" width="21.54296875" customWidth="1"/>
    <col min="20" max="20" width="23.26953125" customWidth="1"/>
    <col min="21" max="21" width="21" customWidth="1"/>
    <col min="22" max="22" width="12.26953125" customWidth="1"/>
    <col min="23" max="23" width="26.81640625" customWidth="1"/>
    <col min="24" max="24" width="21.54296875" customWidth="1"/>
    <col min="25" max="25" width="23.26953125" customWidth="1"/>
    <col min="26" max="26" width="21" customWidth="1"/>
    <col min="27" max="27" width="12.26953125" customWidth="1"/>
    <col min="28" max="28" width="26.81640625" customWidth="1"/>
    <col min="29" max="29" width="21.54296875" customWidth="1"/>
    <col min="30" max="30" width="23.26953125" customWidth="1"/>
    <col min="31" max="31" width="21" customWidth="1"/>
    <col min="32" max="32" width="12.26953125" customWidth="1"/>
    <col min="33" max="33" width="26.81640625" customWidth="1"/>
    <col min="34" max="34" width="21.54296875" customWidth="1"/>
    <col min="35" max="35" width="23.26953125" customWidth="1"/>
    <col min="36" max="36" width="21" customWidth="1"/>
    <col min="37" max="37" width="12.26953125" customWidth="1"/>
    <col min="38" max="38" width="26.81640625" customWidth="1"/>
    <col min="39" max="39" width="21.54296875" customWidth="1"/>
    <col min="40" max="40" width="23.26953125" customWidth="1"/>
    <col min="41" max="41" width="21" customWidth="1"/>
    <col min="42" max="42" width="12.26953125" customWidth="1"/>
    <col min="43" max="43" width="26.81640625" customWidth="1"/>
    <col min="44" max="44" width="21.54296875" customWidth="1"/>
    <col min="45" max="45" width="23.26953125" customWidth="1"/>
    <col min="46" max="46" width="21" customWidth="1"/>
    <col min="47" max="47" width="12.26953125" customWidth="1"/>
    <col min="48" max="48" width="26.81640625" customWidth="1"/>
    <col min="49" max="49" width="21.54296875" customWidth="1"/>
    <col min="50" max="50" width="23.26953125" customWidth="1"/>
    <col min="51" max="51" width="21" customWidth="1"/>
    <col min="54" max="54" width="21" customWidth="1"/>
    <col min="55" max="55" width="22.26953125" customWidth="1"/>
    <col min="56" max="56" width="20.54296875" customWidth="1"/>
    <col min="57" max="57" width="9.81640625" customWidth="1"/>
    <col min="61" max="61" width="25.1796875" customWidth="1"/>
  </cols>
  <sheetData>
    <row r="1" spans="1:61" s="2" customFormat="1" ht="15" thickBot="1">
      <c r="B1" s="139" t="s">
        <v>99</v>
      </c>
      <c r="C1" s="140"/>
      <c r="D1" s="140"/>
      <c r="E1" s="140"/>
      <c r="F1" s="141"/>
      <c r="G1" s="136" t="s">
        <v>100</v>
      </c>
      <c r="H1" s="137"/>
      <c r="I1" s="137"/>
      <c r="J1" s="137"/>
      <c r="K1" s="138"/>
      <c r="L1" s="142" t="s">
        <v>101</v>
      </c>
      <c r="M1" s="143"/>
      <c r="N1" s="143"/>
      <c r="O1" s="143"/>
      <c r="P1" s="144"/>
      <c r="Q1" s="136" t="s">
        <v>102</v>
      </c>
      <c r="R1" s="137"/>
      <c r="S1" s="137"/>
      <c r="T1" s="137"/>
      <c r="U1" s="138"/>
      <c r="V1" s="130" t="s">
        <v>103</v>
      </c>
      <c r="W1" s="131"/>
      <c r="X1" s="131"/>
      <c r="Y1" s="131"/>
      <c r="Z1" s="132"/>
      <c r="AA1" s="136" t="s">
        <v>104</v>
      </c>
      <c r="AB1" s="137"/>
      <c r="AC1" s="137"/>
      <c r="AD1" s="137"/>
      <c r="AE1" s="138"/>
      <c r="AF1" s="130" t="s">
        <v>105</v>
      </c>
      <c r="AG1" s="131"/>
      <c r="AH1" s="131"/>
      <c r="AI1" s="131"/>
      <c r="AJ1" s="132"/>
      <c r="AK1" s="136" t="s">
        <v>106</v>
      </c>
      <c r="AL1" s="137"/>
      <c r="AM1" s="137"/>
      <c r="AN1" s="137"/>
      <c r="AO1" s="138"/>
      <c r="AP1" s="130" t="s">
        <v>107</v>
      </c>
      <c r="AQ1" s="131"/>
      <c r="AR1" s="131"/>
      <c r="AS1" s="131"/>
      <c r="AT1" s="132"/>
      <c r="AU1" s="136" t="s">
        <v>108</v>
      </c>
      <c r="AV1" s="137"/>
      <c r="AW1" s="137"/>
      <c r="AX1" s="137"/>
      <c r="AY1" s="138"/>
      <c r="AZ1" s="130" t="s">
        <v>109</v>
      </c>
      <c r="BA1" s="131"/>
      <c r="BB1" s="131"/>
      <c r="BC1" s="131"/>
      <c r="BD1" s="132"/>
      <c r="BE1" s="133" t="s">
        <v>110</v>
      </c>
      <c r="BF1" s="134"/>
      <c r="BG1" s="134"/>
      <c r="BH1" s="134"/>
      <c r="BI1" s="135"/>
    </row>
    <row r="2" spans="1:61" ht="14.5" customHeight="1">
      <c r="A2" s="128" t="s">
        <v>111</v>
      </c>
      <c r="B2" t="s">
        <v>1</v>
      </c>
      <c r="C2" t="s">
        <v>112</v>
      </c>
      <c r="D2" t="s">
        <v>113</v>
      </c>
      <c r="E2" t="s">
        <v>114</v>
      </c>
      <c r="F2" t="s">
        <v>115</v>
      </c>
      <c r="G2" t="s">
        <v>116</v>
      </c>
      <c r="H2" t="s">
        <v>117</v>
      </c>
      <c r="I2" t="s">
        <v>118</v>
      </c>
      <c r="J2" t="s">
        <v>119</v>
      </c>
      <c r="K2" t="s">
        <v>120</v>
      </c>
      <c r="L2" t="s">
        <v>121</v>
      </c>
      <c r="M2" t="s">
        <v>122</v>
      </c>
      <c r="N2" t="s">
        <v>123</v>
      </c>
      <c r="O2" t="s">
        <v>124</v>
      </c>
      <c r="P2" t="s">
        <v>125</v>
      </c>
      <c r="Q2" t="s">
        <v>126</v>
      </c>
      <c r="R2" t="s">
        <v>127</v>
      </c>
      <c r="S2" t="s">
        <v>128</v>
      </c>
      <c r="T2" t="s">
        <v>129</v>
      </c>
      <c r="U2" t="s">
        <v>130</v>
      </c>
      <c r="V2" t="s">
        <v>131</v>
      </c>
      <c r="W2" t="s">
        <v>132</v>
      </c>
      <c r="X2" t="s">
        <v>133</v>
      </c>
      <c r="Y2" t="s">
        <v>134</v>
      </c>
      <c r="Z2" t="s">
        <v>135</v>
      </c>
      <c r="AA2" t="s">
        <v>136</v>
      </c>
      <c r="AB2" t="s">
        <v>137</v>
      </c>
      <c r="AC2" t="s">
        <v>138</v>
      </c>
      <c r="AD2" t="s">
        <v>139</v>
      </c>
      <c r="AE2" t="s">
        <v>140</v>
      </c>
      <c r="AF2" t="s">
        <v>141</v>
      </c>
      <c r="AG2" t="s">
        <v>142</v>
      </c>
      <c r="AH2" t="s">
        <v>143</v>
      </c>
      <c r="AI2" t="s">
        <v>144</v>
      </c>
      <c r="AJ2" t="s">
        <v>145</v>
      </c>
      <c r="AK2" t="s">
        <v>146</v>
      </c>
      <c r="AL2" t="s">
        <v>147</v>
      </c>
      <c r="AM2" t="s">
        <v>148</v>
      </c>
      <c r="AN2" t="s">
        <v>149</v>
      </c>
      <c r="AO2" t="s">
        <v>150</v>
      </c>
      <c r="AP2" t="s">
        <v>151</v>
      </c>
      <c r="AQ2" t="s">
        <v>152</v>
      </c>
      <c r="AR2" t="s">
        <v>153</v>
      </c>
      <c r="AS2" t="s">
        <v>154</v>
      </c>
      <c r="AT2" t="s">
        <v>155</v>
      </c>
      <c r="AU2" t="s">
        <v>156</v>
      </c>
      <c r="AV2" t="s">
        <v>157</v>
      </c>
      <c r="AW2" t="s">
        <v>158</v>
      </c>
      <c r="AX2" t="s">
        <v>159</v>
      </c>
      <c r="AY2" t="s">
        <v>160</v>
      </c>
      <c r="AZ2" t="s">
        <v>161</v>
      </c>
      <c r="BA2" t="s">
        <v>162</v>
      </c>
      <c r="BB2" t="s">
        <v>171</v>
      </c>
      <c r="BC2" t="s">
        <v>163</v>
      </c>
      <c r="BD2" t="s">
        <v>164</v>
      </c>
      <c r="BE2" t="s">
        <v>165</v>
      </c>
      <c r="BF2" t="s">
        <v>166</v>
      </c>
      <c r="BG2" t="s">
        <v>167</v>
      </c>
      <c r="BH2" t="s">
        <v>168</v>
      </c>
      <c r="BI2" t="s">
        <v>169</v>
      </c>
    </row>
    <row r="3" spans="1:61">
      <c r="A3" s="129"/>
      <c r="B3" t="s">
        <v>170</v>
      </c>
      <c r="C3" s="4">
        <f>SUM(C4:C13)</f>
        <v>338</v>
      </c>
      <c r="D3" s="4">
        <f>SUM(D4:D13)</f>
        <v>23</v>
      </c>
      <c r="E3" s="4">
        <f>SUM(E4:E13)</f>
        <v>11</v>
      </c>
      <c r="F3" s="4">
        <f>SUM(F4:F13)</f>
        <v>129</v>
      </c>
      <c r="G3" t="s">
        <v>170</v>
      </c>
      <c r="H3" s="4">
        <f>SUM(H4:H13)</f>
        <v>27</v>
      </c>
      <c r="I3" s="4">
        <f>SUM(I4:I13)</f>
        <v>7</v>
      </c>
      <c r="J3" s="4">
        <f>SUM(J4:J13)</f>
        <v>2</v>
      </c>
      <c r="K3" s="4">
        <f>SUM(K4:K13)</f>
        <v>24</v>
      </c>
      <c r="L3" t="s">
        <v>170</v>
      </c>
      <c r="M3" s="4">
        <f>SUM(M4:M13)</f>
        <v>41</v>
      </c>
      <c r="N3" s="4">
        <f>SUM(N4:N13)</f>
        <v>5</v>
      </c>
      <c r="O3" s="4">
        <f>SUM(O4:O13)</f>
        <v>1</v>
      </c>
      <c r="P3" s="4">
        <f>SUM(P4:P13)</f>
        <v>3</v>
      </c>
      <c r="Q3" t="s">
        <v>170</v>
      </c>
      <c r="R3" s="4">
        <f>SUM(R4:R13)</f>
        <v>29</v>
      </c>
      <c r="S3" s="4">
        <f>SUM(S4:S13)</f>
        <v>5</v>
      </c>
      <c r="T3" s="4">
        <f>SUM(T4:T13)</f>
        <v>2</v>
      </c>
      <c r="U3" s="4">
        <f>SUM(U4:U13)</f>
        <v>14</v>
      </c>
      <c r="V3" t="s">
        <v>170</v>
      </c>
      <c r="W3" s="4">
        <f>SUM(W4:W13)</f>
        <v>9</v>
      </c>
      <c r="X3" s="4">
        <f>SUM(X4:X13)</f>
        <v>0</v>
      </c>
      <c r="Y3" s="4">
        <f>SUM(Y4:Y13)</f>
        <v>0</v>
      </c>
      <c r="Z3" s="4">
        <f>SUM(Z4:Z13)</f>
        <v>1</v>
      </c>
      <c r="AA3" t="s">
        <v>170</v>
      </c>
      <c r="AB3" s="4">
        <f>SUM(AB4:AB13)</f>
        <v>82</v>
      </c>
      <c r="AC3" s="4">
        <f>SUM(AC4:AC13)</f>
        <v>5</v>
      </c>
      <c r="AD3" s="4">
        <f>SUM(AD4:AD13)</f>
        <v>3</v>
      </c>
      <c r="AE3" s="4">
        <f>SUM(AE4:AE13)</f>
        <v>10</v>
      </c>
      <c r="AF3" t="s">
        <v>170</v>
      </c>
      <c r="AG3" s="4">
        <f>SUM(AG4:AG13)</f>
        <v>19</v>
      </c>
      <c r="AH3" s="4">
        <f>SUM(AH4:AH13)</f>
        <v>1</v>
      </c>
      <c r="AI3" s="4">
        <f>SUM(AI4:AI13)</f>
        <v>3</v>
      </c>
      <c r="AJ3" s="4">
        <f>SUM(AJ4:AJ13)</f>
        <v>7</v>
      </c>
      <c r="AK3" t="s">
        <v>170</v>
      </c>
      <c r="AL3" s="4">
        <f>SUM(AL4:AL13)</f>
        <v>18</v>
      </c>
      <c r="AM3" s="4">
        <f>SUM(AM4:AM13)</f>
        <v>0</v>
      </c>
      <c r="AN3" s="4">
        <f>SUM(AN4:AN13)</f>
        <v>0</v>
      </c>
      <c r="AO3" s="4">
        <f>SUM(AO4:AO13)</f>
        <v>22</v>
      </c>
      <c r="AP3" t="s">
        <v>170</v>
      </c>
      <c r="AQ3" s="4">
        <f>SUM(AQ4:AQ13)</f>
        <v>18</v>
      </c>
      <c r="AR3" s="4">
        <f>SUM(AR4:AR13)</f>
        <v>0</v>
      </c>
      <c r="AS3" s="4">
        <f>SUM(AS4:AS13)</f>
        <v>0</v>
      </c>
      <c r="AT3" s="4">
        <f>SUM(AT4:AT13)</f>
        <v>2</v>
      </c>
      <c r="AU3" t="s">
        <v>170</v>
      </c>
      <c r="AV3" s="4">
        <f>SUM(AV4:AV13)</f>
        <v>32</v>
      </c>
      <c r="AW3" s="4">
        <f>SUM(AW4:AW13)</f>
        <v>0</v>
      </c>
      <c r="AX3" s="4">
        <f>SUM(AX4:AX13)</f>
        <v>0</v>
      </c>
      <c r="AY3" s="4">
        <f>SUM(AY4:AY13)</f>
        <v>8</v>
      </c>
      <c r="AZ3" t="s">
        <v>170</v>
      </c>
      <c r="BA3" s="4">
        <f>SUM(BA4:BA13)</f>
        <v>24</v>
      </c>
      <c r="BB3" s="4">
        <f>SUM(BB4:BB13)</f>
        <v>0</v>
      </c>
      <c r="BC3" s="4">
        <f>SUM(BC4:BC13)</f>
        <v>0</v>
      </c>
      <c r="BD3" s="4">
        <f>SUM(BD4:BD13)</f>
        <v>7</v>
      </c>
      <c r="BE3" t="s">
        <v>170</v>
      </c>
      <c r="BF3" s="4">
        <f>SUM(BF4:BF13)</f>
        <v>39</v>
      </c>
      <c r="BG3" s="4">
        <f>SUM(BG4:BG13)</f>
        <v>0</v>
      </c>
      <c r="BH3" s="4">
        <f>SUM(BH4:BH13)</f>
        <v>0</v>
      </c>
      <c r="BI3" s="4">
        <f>SUM(BI4:BI13)</f>
        <v>31</v>
      </c>
    </row>
    <row r="4" spans="1:61">
      <c r="A4" s="129"/>
      <c r="B4" s="29" t="s">
        <v>180</v>
      </c>
      <c r="C4" s="3">
        <f>SUM(H4,M4,R4,W4,AB4,AG4,AL4,AQ4,AV4,BA4,BF4)</f>
        <v>35</v>
      </c>
      <c r="D4" s="3">
        <f t="shared" ref="D4:F13" si="0">SUM(I4,N4,S4,X4,AC4,AH4,AM4,AR4,AW4,BB4,BG4)</f>
        <v>2</v>
      </c>
      <c r="E4" s="3">
        <f t="shared" si="0"/>
        <v>3</v>
      </c>
      <c r="F4" s="3">
        <f t="shared" si="0"/>
        <v>10</v>
      </c>
      <c r="G4" s="29" t="s">
        <v>180</v>
      </c>
      <c r="H4">
        <f>COUNTIFS(QUESTIONNAIRE!$C3:$C14,"Yes")+COUNTIFS(QUESTIONNAIRE!$C3:$C14,"&gt;=91%")</f>
        <v>2</v>
      </c>
      <c r="I4">
        <f>COUNTIFS(QUESTIONNAIRE!$C3:$C14,"&gt;=80%",QUESTIONNAIRE!$C3:$C14,"&lt;=90%")</f>
        <v>0</v>
      </c>
      <c r="J4">
        <f>COUNTIFS(QUESTIONNAIRE!$C3:$C14,"&gt;=60%",QUESTIONNAIRE!$C3:$C14,"&lt;=79%")</f>
        <v>1</v>
      </c>
      <c r="K4">
        <f>COUNTIFS(QUESTIONNAIRE!$C3:$C14,"No")+COUNTIFS(QUESTIONNAIRE!$C3:$C14,"&gt;=0%",QUESTIONNAIRE!$C3:$C14,"&lt;=59%")</f>
        <v>3</v>
      </c>
      <c r="L4" s="29" t="s">
        <v>180</v>
      </c>
      <c r="M4">
        <f>COUNTIFS(QUESTIONNAIRE!$C18:$C27,"Yes")+COUNTIFS(QUESTIONNAIRE!$C18:$C27,"&gt;=91%")</f>
        <v>4</v>
      </c>
      <c r="N4">
        <f>COUNTIFS(QUESTIONNAIRE!$C18:$C27,"&gt;=80%",QUESTIONNAIRE!$C18:$C27,"&lt;=90%")</f>
        <v>1</v>
      </c>
      <c r="O4">
        <f>COUNTIFS(QUESTIONNAIRE!$C18:$C27,"&gt;=60%",QUESTIONNAIRE!$C18:$C27,"&lt;=79%")</f>
        <v>0</v>
      </c>
      <c r="P4">
        <f>COUNTIFS(QUESTIONNAIRE!$C18:$C27,"No")+COUNTIFS(QUESTIONNAIRE!$C18:$C27,"&gt;=0%",QUESTIONNAIRE!$C18:$C27,"&lt;=59%")</f>
        <v>0</v>
      </c>
      <c r="Q4" s="29" t="s">
        <v>180</v>
      </c>
      <c r="R4">
        <f>COUNTIFS(QUESTIONNAIRE!$C32:$C46,"Yes")+COUNTIFS(QUESTIONNAIRE!$C32:$C46,"&gt;=91%")</f>
        <v>2</v>
      </c>
      <c r="S4">
        <f>COUNTIFS(QUESTIONNAIRE!$C32:$C46,"&gt;=80%",QUESTIONNAIRE!$C32:$C46,"&lt;=90%")</f>
        <v>1</v>
      </c>
      <c r="T4">
        <f>COUNTIFS(QUESTIONNAIRE!$C32:$C46,"&gt;=60%",QUESTIONNAIRE!$C32:$C46,"&lt;=79%")</f>
        <v>0</v>
      </c>
      <c r="U4">
        <f>COUNTIFS(QUESTIONNAIRE!$C32:$C46,"No")+COUNTIFS(QUESTIONNAIRE!$C32:$C46,"&gt;=0%",QUESTIONNAIRE!$C32:$C46,"&lt;=59%")</f>
        <v>2</v>
      </c>
      <c r="V4" s="29" t="s">
        <v>180</v>
      </c>
      <c r="W4">
        <f>COUNTIFS(QUESTIONNAIRE!$C52,"Yes")+COUNTIFS(QUESTIONNAIRE!$C52,"&gt;=91%")</f>
        <v>1</v>
      </c>
      <c r="X4">
        <f>COUNTIFS(QUESTIONNAIRE!$C52,"&gt;=80%",QUESTIONNAIRE!$C52,"&lt;=90%")</f>
        <v>0</v>
      </c>
      <c r="Y4">
        <f>COUNTIFS(QUESTIONNAIRE!$C52:$C54,"&gt;=60%",QUESTIONNAIRE!$C52:$C54,"&lt;=79%")</f>
        <v>0</v>
      </c>
      <c r="Z4">
        <f>COUNTIFS(QUESTIONNAIRE!$C52,"No")+COUNTIFS(QUESTIONNAIRE!$C52,"&gt;=0%",QUESTIONNAIRE!$C52,"&lt;=59%")</f>
        <v>0</v>
      </c>
      <c r="AA4" s="29" t="s">
        <v>180</v>
      </c>
      <c r="AB4">
        <f>COUNTIFS(QUESTIONNAIRE!$C57:$C84,"Yes")+COUNTIFS(QUESTIONNAIRE!$C57:$C84,"&gt;=91%") + COUNTIFS(QUESTIONNAIRE!$C57:$C84,"Not Applicable")</f>
        <v>9</v>
      </c>
      <c r="AC4">
        <f>COUNTIFS(QUESTIONNAIRE!$C57:$C84,"&gt;=80%",QUESTIONNAIRE!$C57:$C84,"&lt;=90%")</f>
        <v>0</v>
      </c>
      <c r="AD4">
        <f>COUNTIFS(QUESTIONNAIRE!$C57:$C84,"&gt;=60%",QUESTIONNAIRE!$C57:$C84,"&lt;=79%")</f>
        <v>1</v>
      </c>
      <c r="AE4">
        <f>COUNTIFS(QUESTIONNAIRE!$C57:$C84,"No")+COUNTIFS(QUESTIONNAIRE!$C57:$C84,"&gt;=0%",QUESTIONNAIRE!$C57:$C84,"&lt;=59%")</f>
        <v>0</v>
      </c>
      <c r="AF4" s="29" t="s">
        <v>180</v>
      </c>
      <c r="AG4">
        <f>COUNTIFS(QUESTIONNAIRE!$C89:$C95,"Yes")+COUNTIFS(QUESTIONNAIRE!$C89:$C95,"=3")</f>
        <v>1</v>
      </c>
      <c r="AH4">
        <f>COUNTIFS(QUESTIONNAIRE!$C89:$C95,"2")</f>
        <v>0</v>
      </c>
      <c r="AI4">
        <f>COUNTIFS(QUESTIONNAIRE!$C89:$C95,"1")</f>
        <v>1</v>
      </c>
      <c r="AJ4">
        <f>COUNTIFS(QUESTIONNAIRE!$C89:$C95,"No")+COUNTIFS(QUESTIONNAIRE!$C89:$C95,"0")</f>
        <v>1</v>
      </c>
      <c r="AK4" s="29" t="s">
        <v>180</v>
      </c>
      <c r="AL4">
        <f>COUNTIFS(QUESTIONNAIRE!$C102:$C112,"Yes")</f>
        <v>2</v>
      </c>
      <c r="AM4">
        <f>COUNTIFS(QUESTIONNAIRE!$C102:$C112,"&gt;=80%",QUESTIONNAIRE!$C102:$C112,"&lt;=90%")</f>
        <v>0</v>
      </c>
      <c r="AN4">
        <f>COUNTIFS(QUESTIONNAIRE!$C102:$C112,"&gt;=60%",QUESTIONNAIRE!$C102:$C112,"&lt;=79%")</f>
        <v>0</v>
      </c>
      <c r="AO4">
        <f>COUNTIFS(QUESTIONNAIRE!$C102:$C112,"No")</f>
        <v>2</v>
      </c>
      <c r="AP4" s="29" t="s">
        <v>180</v>
      </c>
      <c r="AQ4">
        <f>COUNTIFS(QUESTIONNAIRE!$C118:$C121,"Yes")</f>
        <v>2</v>
      </c>
      <c r="AR4">
        <f>COUNTIFS(QUESTIONNAIRE!$C118:$C121,"&gt;=80%",QUESTIONNAIRE!$C118:$C121,"&lt;=90%")</f>
        <v>0</v>
      </c>
      <c r="AS4">
        <f>COUNTIFS(QUESTIONNAIRE!$C118:$C121,"&gt;=60%",QUESTIONNAIRE!$C118:$C121,"&lt;=79%")</f>
        <v>0</v>
      </c>
      <c r="AT4">
        <f>COUNTIFS(QUESTIONNAIRE!$C118:$C121,"No")</f>
        <v>0</v>
      </c>
      <c r="AU4" s="29" t="s">
        <v>180</v>
      </c>
      <c r="AV4">
        <f>COUNTIFS(QUESTIONNAIRE!$C127:$C136,"Yes")</f>
        <v>4</v>
      </c>
      <c r="AW4">
        <v>0</v>
      </c>
      <c r="AX4">
        <v>0</v>
      </c>
      <c r="AY4">
        <f>COUNTIFS(QUESTIONNAIRE!$C127:$C136,"No")</f>
        <v>0</v>
      </c>
      <c r="AZ4" s="29" t="s">
        <v>180</v>
      </c>
      <c r="BA4">
        <f>COUNTIFS(QUESTIONNAIRE!$C143:$C147,"Yes")</f>
        <v>3</v>
      </c>
      <c r="BB4">
        <f>COUNTIFS(QUESTIONNAIRE!$C143:$C150,"&gt;=80%",QUESTIONNAIRE!$C143:$C150,"&lt;=90%")</f>
        <v>0</v>
      </c>
      <c r="BC4">
        <f>COUNTIFS(QUESTIONNAIRE!$C143:$C150,"&gt;=60%",QUESTIONNAIRE!$C143:$C150,"&lt;=79%")</f>
        <v>0</v>
      </c>
      <c r="BD4">
        <f>COUNTIFS(QUESTIONNAIRE!$C143:$C147,"No")</f>
        <v>0</v>
      </c>
      <c r="BE4" s="29" t="s">
        <v>180</v>
      </c>
      <c r="BF4">
        <f>COUNTIFS(QUESTIONNAIRE!$C163:$C178,"Yes")</f>
        <v>5</v>
      </c>
      <c r="BG4">
        <v>0</v>
      </c>
      <c r="BH4">
        <v>0</v>
      </c>
      <c r="BI4">
        <f>COUNTIFS(QUESTIONNAIRE!$C163:$C178,"No")</f>
        <v>2</v>
      </c>
    </row>
    <row r="5" spans="1:61">
      <c r="A5" s="129"/>
      <c r="B5" s="29" t="s">
        <v>181</v>
      </c>
      <c r="C5" s="3">
        <f t="shared" ref="C5:C13" si="1">SUM(H5,M5,R5,W5,AB5,AG5,AL5,AQ5,AV5,BA5,BF5)</f>
        <v>38</v>
      </c>
      <c r="D5" s="3">
        <f t="shared" si="0"/>
        <v>4</v>
      </c>
      <c r="E5" s="3">
        <f t="shared" si="0"/>
        <v>0</v>
      </c>
      <c r="F5" s="3">
        <f t="shared" si="0"/>
        <v>9</v>
      </c>
      <c r="G5" s="29" t="s">
        <v>181</v>
      </c>
      <c r="H5">
        <f>COUNTIFS(QUESTIONNAIRE!$D3:$D14,"Yes")+COUNTIFS(QUESTIONNAIRE!$D3:$D14,"&gt;=91%")</f>
        <v>2</v>
      </c>
      <c r="I5">
        <f>COUNTIFS(QUESTIONNAIRE!$D3:$D14,"&gt;=80%",QUESTIONNAIRE!$D3:$D14,"&lt;=90%")</f>
        <v>3</v>
      </c>
      <c r="J5">
        <f>COUNTIFS(QUESTIONNAIRE!$D3:$D14,"&gt;=60%",QUESTIONNAIRE!$D3:$D14,"&lt;=79%")</f>
        <v>0</v>
      </c>
      <c r="K5">
        <f>COUNTIFS(QUESTIONNAIRE!D3:$D14,"No")+COUNTIFS(QUESTIONNAIRE!D3:$D14,"&gt;=0%",QUESTIONNAIRE!D3:$D14,"&lt;=59%")</f>
        <v>1</v>
      </c>
      <c r="L5" s="29" t="s">
        <v>181</v>
      </c>
      <c r="M5">
        <f>COUNTIFS(QUESTIONNAIRE!$D18:$D27,"Yes")+COUNTIFS(QUESTIONNAIRE!$D18:$D27,"&gt;=91%")</f>
        <v>4</v>
      </c>
      <c r="N5">
        <f>COUNTIFS(QUESTIONNAIRE!$D18:$D27,"&gt;=80%",QUESTIONNAIRE!$D18:$D27,"&lt;=90%")</f>
        <v>1</v>
      </c>
      <c r="O5">
        <f>COUNTIFS(QUESTIONNAIRE!$D18:$D27,"&gt;=60%",QUESTIONNAIRE!$D18:$D27,"&lt;=79%")</f>
        <v>0</v>
      </c>
      <c r="P5">
        <f>COUNTIFS(QUESTIONNAIRE!$D18:$D27,"No")+COUNTIFS(QUESTIONNAIRE!$D18:$D27,"&gt;=0%",QUESTIONNAIRE!$D18:$D27,"&lt;=59%")</f>
        <v>0</v>
      </c>
      <c r="Q5" s="29" t="s">
        <v>181</v>
      </c>
      <c r="R5">
        <f>COUNTIFS(QUESTIONNAIRE!$D32:$D46,"Yes")+COUNTIFS(QUESTIONNAIRE!$D32:$D46,"&gt;=91%")</f>
        <v>5</v>
      </c>
      <c r="S5">
        <f>COUNTIFS(QUESTIONNAIRE!$D32:$D46,"&gt;=80%",QUESTIONNAIRE!$D32:$D46,"&lt;=90%")</f>
        <v>0</v>
      </c>
      <c r="T5">
        <f>COUNTIFS(QUESTIONNAIRE!$D32:$D46,"&gt;=60%",QUESTIONNAIRE!$D32:$D46,"&lt;=79%")</f>
        <v>0</v>
      </c>
      <c r="U5">
        <f>COUNTIFS(QUESTIONNAIRE!$D32:$D46,"No")+COUNTIFS(QUESTIONNAIRE!$D32:$D46,"&gt;=0%",QUESTIONNAIRE!$D32:$D46,"&lt;=59%")</f>
        <v>0</v>
      </c>
      <c r="V5" s="29" t="s">
        <v>181</v>
      </c>
      <c r="W5">
        <f>COUNTIFS(QUESTIONNAIRE!$D52,"Yes")+COUNTIFS(QUESTIONNAIRE!$D52,"&gt;=91%")</f>
        <v>1</v>
      </c>
      <c r="X5">
        <f>COUNTIFS(QUESTIONNAIRE!$D52,"&gt;=80%",QUESTIONNAIRE!$D52,"&lt;=90%")</f>
        <v>0</v>
      </c>
      <c r="Y5">
        <f>COUNTIFS(QUESTIONNAIRE!$D52:$D54,"&gt;=60%",QUESTIONNAIRE!$D52:$D54,"&lt;=79%")</f>
        <v>0</v>
      </c>
      <c r="Z5">
        <f>COUNTIFS(QUESTIONNAIRE!$D52,"No")+COUNTIFS(QUESTIONNAIRE!$D52,"&gt;=0%",QUESTIONNAIRE!$D52,"&lt;=59%")</f>
        <v>0</v>
      </c>
      <c r="AA5" s="29" t="s">
        <v>181</v>
      </c>
      <c r="AB5">
        <f>COUNTIFS(QUESTIONNAIRE!$D57:$D84,"Yes")+COUNTIFS(QUESTIONNAIRE!$D57:$D84,"&gt;=91%") + COUNTIFS(QUESTIONNAIRE!$D57:$D84,"Not Applicable")</f>
        <v>10</v>
      </c>
      <c r="AC5">
        <f>COUNTIFS(QUESTIONNAIRE!$D57:$D84,"&gt;=80%",QUESTIONNAIRE!$D57:$D84,"&lt;=90%")</f>
        <v>0</v>
      </c>
      <c r="AD5">
        <f>COUNTIFS(QUESTIONNAIRE!$D57:$D84,"&gt;=60%",QUESTIONNAIRE!$D57:$D84,"&lt;=79%") + COUNTIFS(QUESTIONNAIRE!$D57:$D84,"Not Applicable")</f>
        <v>0</v>
      </c>
      <c r="AE5">
        <f>COUNTIFS(QUESTIONNAIRE!$D57:$D84,"No")+COUNTIFS(QUESTIONNAIRE!$D57:$D84,"&gt;=0%",QUESTIONNAIRE!$D57:$D84,"&lt;=59%")</f>
        <v>0</v>
      </c>
      <c r="AF5" s="29" t="s">
        <v>181</v>
      </c>
      <c r="AG5">
        <f>COUNTIFS(QUESTIONNAIRE!$D89:$D95,"Yes")+COUNTIFS(QUESTIONNAIRE!$D89:$D95,"=3")</f>
        <v>1</v>
      </c>
      <c r="AH5">
        <f>COUNTIFS(QUESTIONNAIRE!$D89:$D95,"2")</f>
        <v>0</v>
      </c>
      <c r="AI5">
        <f>COUNTIFS(QUESTIONNAIRE!$D89:$D95,"1")</f>
        <v>0</v>
      </c>
      <c r="AJ5">
        <f>COUNTIFS(QUESTIONNAIRE!$D89:$D95,"No")+COUNTIFS(QUESTIONNAIRE!$D89:$D95, "0")</f>
        <v>2</v>
      </c>
      <c r="AK5" s="29" t="s">
        <v>181</v>
      </c>
      <c r="AL5">
        <f>COUNTIFS(QUESTIONNAIRE!$D102:$D112,"Yes")</f>
        <v>1</v>
      </c>
      <c r="AM5">
        <f>COUNTIFS(QUESTIONNAIRE!$D102:$D112,"&gt;=80%",QUESTIONNAIRE!$D102:$D112,"&lt;=90%")</f>
        <v>0</v>
      </c>
      <c r="AN5">
        <f>COUNTIFS(QUESTIONNAIRE!$D102:$D112,"&gt;=60%",QUESTIONNAIRE!$D102:$D112,"&lt;=79%")</f>
        <v>0</v>
      </c>
      <c r="AO5">
        <f>COUNTIFS(QUESTIONNAIRE!$D102:$D112,"No")</f>
        <v>3</v>
      </c>
      <c r="AP5" s="29" t="s">
        <v>181</v>
      </c>
      <c r="AQ5">
        <f>COUNTIFS(QUESTIONNAIRE!$D118:$D121,"Yes")</f>
        <v>2</v>
      </c>
      <c r="AR5">
        <f>COUNTIFS(QUESTIONNAIRE!$D118:$D121,"&gt;=80%",QUESTIONNAIRE!$D118:$D121,"&lt;=90%")</f>
        <v>0</v>
      </c>
      <c r="AS5">
        <f>COUNTIFS(QUESTIONNAIRE!$D118:$D121,"&gt;=60%",QUESTIONNAIRE!$D118:$D121,"&lt;=79%")</f>
        <v>0</v>
      </c>
      <c r="AT5">
        <f>COUNTIFS(QUESTIONNAIRE!$D118:$D121,"No")</f>
        <v>0</v>
      </c>
      <c r="AU5" s="29" t="s">
        <v>181</v>
      </c>
      <c r="AV5">
        <f>COUNTIFS(QUESTIONNAIRE!$D127:$D136,"Yes")</f>
        <v>4</v>
      </c>
      <c r="AW5">
        <v>0</v>
      </c>
      <c r="AX5">
        <v>0</v>
      </c>
      <c r="AY5">
        <f>COUNTIFS(QUESTIONNAIRE!$D127:$D136,"No")</f>
        <v>0</v>
      </c>
      <c r="AZ5" s="29" t="s">
        <v>181</v>
      </c>
      <c r="BA5">
        <f>COUNTIFS(QUESTIONNAIRE!$D143:$D147,"Yes")</f>
        <v>2</v>
      </c>
      <c r="BB5">
        <f>COUNTIFS(QUESTIONNAIRE!$D143:$D150,"&gt;=80%",QUESTIONNAIRE!$D143:$D150,"&lt;=90%")</f>
        <v>0</v>
      </c>
      <c r="BC5">
        <f>COUNTIFS(QUESTIONNAIRE!$D143:$D150,"&gt;=60%",QUESTIONNAIRE!$D143:$D150,"&lt;=79%")</f>
        <v>0</v>
      </c>
      <c r="BD5">
        <f>COUNTIFS(QUESTIONNAIRE!$D143:$D1470,"No")</f>
        <v>2</v>
      </c>
      <c r="BE5" s="29" t="s">
        <v>181</v>
      </c>
      <c r="BF5">
        <f>COUNTIFS(QUESTIONNAIRE!$D163:$D178,"Yes")</f>
        <v>6</v>
      </c>
      <c r="BG5">
        <v>0</v>
      </c>
      <c r="BH5">
        <v>0</v>
      </c>
      <c r="BI5">
        <f>COUNTIFS(QUESTIONNAIRE!$D163:$D178,"No")</f>
        <v>1</v>
      </c>
    </row>
    <row r="6" spans="1:61">
      <c r="A6" s="129"/>
      <c r="B6" s="29" t="s">
        <v>182</v>
      </c>
      <c r="C6" s="3">
        <f t="shared" si="1"/>
        <v>34</v>
      </c>
      <c r="D6" s="3">
        <f t="shared" si="0"/>
        <v>0</v>
      </c>
      <c r="E6" s="3">
        <f t="shared" si="0"/>
        <v>1</v>
      </c>
      <c r="F6" s="3">
        <f t="shared" si="0"/>
        <v>15</v>
      </c>
      <c r="G6" s="29" t="s">
        <v>182</v>
      </c>
      <c r="H6">
        <f>COUNTIFS(QUESTIONNAIRE!$E3:$E14,"Yes")+COUNTIFS(QUESTIONNAIRE!$E3:$E14,"&gt;=91%")</f>
        <v>2</v>
      </c>
      <c r="I6">
        <f>COUNTIFS(QUESTIONNAIRE!$E3:$E14,"&gt;=80%",QUESTIONNAIRE!$E3:$E14,"&lt;=90%")</f>
        <v>0</v>
      </c>
      <c r="J6">
        <f>COUNTIFS(QUESTIONNAIRE!$E3:$E14,"&gt;=60%",QUESTIONNAIRE!$E3:$E14,"&lt;=79%")</f>
        <v>0</v>
      </c>
      <c r="K6">
        <f>COUNTIFS(QUESTIONNAIRE!$E3:$E14,"No")+COUNTIFS(QUESTIONNAIRE!$E3:$E14,"&gt;=0%",QUESTIONNAIRE!$E3:$E14,"&lt;=59%")</f>
        <v>4</v>
      </c>
      <c r="L6" s="29" t="s">
        <v>182</v>
      </c>
      <c r="M6">
        <f>COUNTIFS(QUESTIONNAIRE!$E18:$E27,"Yes")+COUNTIFS(QUESTIONNAIRE!$E18:$E27,"&gt;=91%")</f>
        <v>3</v>
      </c>
      <c r="N6">
        <f>COUNTIFS(QUESTIONNAIRE!$E18:$E27,"&gt;=80%",QUESTIONNAIRE!$E18:$E27,"&lt;=90%")</f>
        <v>0</v>
      </c>
      <c r="O6">
        <f>COUNTIFS(QUESTIONNAIRE!$E18:$E27,"&gt;=60%",QUESTIONNAIRE!$E18:$E27,"&lt;=79%")</f>
        <v>0</v>
      </c>
      <c r="P6">
        <f>COUNTIFS(QUESTIONNAIRE!$E18:$E27,"No")+COUNTIFS(QUESTIONNAIRE!$E18:$E27,"&gt;=0%",QUESTIONNAIRE!$E18:$E27,"&lt;=59%")</f>
        <v>2</v>
      </c>
      <c r="Q6" s="29" t="s">
        <v>182</v>
      </c>
      <c r="R6">
        <f>COUNTIFS(QUESTIONNAIRE!$E32:$E46,"Yes")+COUNTIFS(QUESTIONNAIRE!$E32:$E46,"&gt;=91%")</f>
        <v>3</v>
      </c>
      <c r="S6">
        <f>COUNTIFS(QUESTIONNAIRE!$E32:$E46,"&gt;=80%",QUESTIONNAIRE!$E32:$E46,"&lt;=90%")</f>
        <v>0</v>
      </c>
      <c r="T6">
        <f>COUNTIFS(QUESTIONNAIRE!$E32:$E46,"&gt;=60%",QUESTIONNAIRE!$E32:$E46,"&lt;=79%")</f>
        <v>0</v>
      </c>
      <c r="U6">
        <f>COUNTIFS(QUESTIONNAIRE!$E32:$E46,"No")+COUNTIFS(QUESTIONNAIRE!$E32:$E46,"&gt;=0%",QUESTIONNAIRE!$E32:$E46,"&lt;=59%")</f>
        <v>2</v>
      </c>
      <c r="V6" s="29" t="s">
        <v>182</v>
      </c>
      <c r="W6">
        <f>COUNTIFS(QUESTIONNAIRE!$E52,"Yes")+COUNTIFS(QUESTIONNAIRE!$E52:$E54,"&gt;=91%")</f>
        <v>1</v>
      </c>
      <c r="X6">
        <f>COUNTIFS(QUESTIONNAIRE!$E52:$E54,"&gt;=80%",QUESTIONNAIRE!$E52:$E54,"&lt;=90%")</f>
        <v>0</v>
      </c>
      <c r="Y6">
        <f>COUNTIFS(QUESTIONNAIRE!$E52:$E54,"&gt;=60%",QUESTIONNAIRE!$E52:$E54,"&lt;=79%")</f>
        <v>0</v>
      </c>
      <c r="Z6">
        <f>COUNTIFS(QUESTIONNAIRE!$E52,"No")+COUNTIFS(QUESTIONNAIRE!$E52,"&gt;=0%",QUESTIONNAIRE!$E52,"&lt;=59%")</f>
        <v>0</v>
      </c>
      <c r="AA6" s="29" t="s">
        <v>182</v>
      </c>
      <c r="AB6">
        <f>COUNTIFS(QUESTIONNAIRE!$E57:$E84,"Yes")+COUNTIFS(QUESTIONNAIRE!$E57:$E84,"&gt;=91%") + COUNTIFS(QUESTIONNAIRE!$E57:$E84,"Not Applicable")</f>
        <v>9</v>
      </c>
      <c r="AC6">
        <f>COUNTIFS(QUESTIONNAIRE!$E57:$E84,"&gt;=80%",QUESTIONNAIRE!$E57:$E84,"&lt;=90%")</f>
        <v>0</v>
      </c>
      <c r="AD6">
        <f>COUNTIFS(QUESTIONNAIRE!$E57:$E84,"&gt;=60%",QUESTIONNAIRE!$E57:$E84,"&lt;=79%")</f>
        <v>0</v>
      </c>
      <c r="AE6">
        <f>COUNTIFS(QUESTIONNAIRE!$E57:$E84,"No")+COUNTIFS(QUESTIONNAIRE!$E57:$E84,"&gt;=0%",QUESTIONNAIRE!$E57:$E84,"&lt;=59%")</f>
        <v>1</v>
      </c>
      <c r="AF6" s="29" t="s">
        <v>182</v>
      </c>
      <c r="AG6">
        <f>COUNTIFS(QUESTIONNAIRE!$E89:$E95,"Yes")+COUNTIFS(QUESTIONNAIRE!$E89:$E95,"=3")</f>
        <v>2</v>
      </c>
      <c r="AH6">
        <f>COUNTIFS(QUESTIONNAIRE!$E9:$E89,"2")</f>
        <v>0</v>
      </c>
      <c r="AI6">
        <f>COUNTIFS(QUESTIONNAIRE!$E89:$E95,"1")</f>
        <v>1</v>
      </c>
      <c r="AJ6">
        <f>COUNTIFS(QUESTIONNAIRE!$E89:$E95,"No")+COUNTIFS(QUESTIONNAIRE!$E89:$E95,"0")</f>
        <v>0</v>
      </c>
      <c r="AK6" s="29" t="s">
        <v>182</v>
      </c>
      <c r="AL6">
        <f>COUNTIFS(QUESTIONNAIRE!$E102:$E112,"Yes")</f>
        <v>0</v>
      </c>
      <c r="AM6">
        <f>COUNTIFS(QUESTIONNAIRE!$E102:$E112,"&gt;=80%",QUESTIONNAIRE!$E102:$E112,"&lt;=90%")</f>
        <v>0</v>
      </c>
      <c r="AN6">
        <f>COUNTIFS(QUESTIONNAIRE!$E102:$E112,"&gt;=60%",QUESTIONNAIRE!$E102:$E112,"&lt;=79%")</f>
        <v>0</v>
      </c>
      <c r="AO6">
        <f>COUNTIFS(QUESTIONNAIRE!$E102:$E112,"No")</f>
        <v>4</v>
      </c>
      <c r="AP6" s="29" t="s">
        <v>182</v>
      </c>
      <c r="AQ6">
        <f>COUNTIFS(QUESTIONNAIRE!$E118:$E121,"Yes")</f>
        <v>2</v>
      </c>
      <c r="AR6">
        <f>COUNTIFS(QUESTIONNAIRE!$E118:$E121,"&gt;=80%",QUESTIONNAIRE!$E118:$E121,"&lt;=90%")</f>
        <v>0</v>
      </c>
      <c r="AS6">
        <f>COUNTIFS(QUESTIONNAIRE!$E118:$E121,"&gt;=60%",QUESTIONNAIRE!$E118:$E121,"&lt;=79%")</f>
        <v>0</v>
      </c>
      <c r="AT6">
        <f>COUNTIFS(QUESTIONNAIRE!$E118:$E121,"No")</f>
        <v>0</v>
      </c>
      <c r="AU6" s="29" t="s">
        <v>182</v>
      </c>
      <c r="AV6">
        <f>COUNTIFS(QUESTIONNAIRE!$E127:$E136,"Yes")</f>
        <v>4</v>
      </c>
      <c r="AW6">
        <v>0</v>
      </c>
      <c r="AX6">
        <v>0</v>
      </c>
      <c r="AY6">
        <f>COUNTIFS(QUESTIONNAIRE!$E127:$E136,"No")</f>
        <v>0</v>
      </c>
      <c r="AZ6" s="29" t="s">
        <v>182</v>
      </c>
      <c r="BA6">
        <f>COUNTIFS(QUESTIONNAIRE!$E143:$E147,"Yes")</f>
        <v>2</v>
      </c>
      <c r="BB6">
        <f>COUNTIFS(QUESTIONNAIRE!$E143:$E150,"&gt;=80%",QUESTIONNAIRE!$E143:$E150,"&lt;=90%")</f>
        <v>0</v>
      </c>
      <c r="BC6">
        <f>COUNTIFS(QUESTIONNAIRE!$E143:$E150,"&gt;=60%",QUESTIONNAIRE!$E143:$E150,"&lt;=79%")</f>
        <v>0</v>
      </c>
      <c r="BD6">
        <f>COUNTIFS(QUESTIONNAIRE!$E143:$E147,"No")</f>
        <v>1</v>
      </c>
      <c r="BE6" s="29" t="s">
        <v>182</v>
      </c>
      <c r="BF6">
        <f>COUNTIFS(QUESTIONNAIRE!$E163:$E178,"Yes")</f>
        <v>6</v>
      </c>
      <c r="BG6">
        <v>0</v>
      </c>
      <c r="BH6">
        <v>0</v>
      </c>
      <c r="BI6">
        <f>COUNTIFS(QUESTIONNAIRE!$E163:$E178,"No")</f>
        <v>1</v>
      </c>
    </row>
    <row r="7" spans="1:61">
      <c r="A7" s="129"/>
      <c r="B7" s="29" t="s">
        <v>183</v>
      </c>
      <c r="C7" s="3">
        <f t="shared" si="1"/>
        <v>35</v>
      </c>
      <c r="D7" s="3">
        <f t="shared" si="0"/>
        <v>1</v>
      </c>
      <c r="E7" s="3">
        <f t="shared" si="0"/>
        <v>0</v>
      </c>
      <c r="F7" s="3">
        <f t="shared" si="0"/>
        <v>14</v>
      </c>
      <c r="G7" s="29" t="s">
        <v>183</v>
      </c>
      <c r="H7">
        <f>COUNTIFS(QUESTIONNAIRE!$F3:$F14,"Yes")+COUNTIFS(QUESTIONNAIRE!$F3:$F14,"&gt;=91%")</f>
        <v>5</v>
      </c>
      <c r="I7">
        <f>COUNTIFS(QUESTIONNAIRE!$F3:$F14,"&gt;=80%",QUESTIONNAIRE!$F3:$F14,"&lt;=90%")</f>
        <v>0</v>
      </c>
      <c r="J7">
        <f>COUNTIFS(QUESTIONNAIRE!$F3:$F14,"&gt;=60%",QUESTIONNAIRE!$F3:$F14,"&lt;=79%")</f>
        <v>0</v>
      </c>
      <c r="K7">
        <f>COUNTIFS(QUESTIONNAIRE!$F3:$F14,"No")+COUNTIFS(QUESTIONNAIRE!$F3:$F14,"&gt;=0%",QUESTIONNAIRE!$F3:$F14,"&lt;=59%")</f>
        <v>1</v>
      </c>
      <c r="L7" s="29" t="s">
        <v>183</v>
      </c>
      <c r="M7">
        <f>COUNTIFS(QUESTIONNAIRE!$F18:$F27,"Yes")+COUNTIFS(QUESTIONNAIRE!$F18:$F27,"&gt;=91%")</f>
        <v>5</v>
      </c>
      <c r="N7">
        <f>COUNTIFS(QUESTIONNAIRE!$F18:$F27,"&gt;=80%",QUESTIONNAIRE!$F18:$F27,"&lt;=90%")</f>
        <v>0</v>
      </c>
      <c r="O7">
        <f>COUNTIFS(QUESTIONNAIRE!$F18:$F27,"&gt;=60%",QUESTIONNAIRE!$F18:$F27,"&lt;=79%")</f>
        <v>0</v>
      </c>
      <c r="P7">
        <f>COUNTIFS(QUESTIONNAIRE!$F18:$F27,"No")+COUNTIFS(QUESTIONNAIRE!$F18:$F27,"&gt;=0%",QUESTIONNAIRE!$F18:$F27,"&lt;=59%")</f>
        <v>0</v>
      </c>
      <c r="Q7" s="29" t="s">
        <v>183</v>
      </c>
      <c r="R7">
        <f>COUNTIFS(QUESTIONNAIRE!$F32:$F46,"Yes")+COUNTIFS(QUESTIONNAIRE!$F32:$F46,"&gt;=91%")</f>
        <v>4</v>
      </c>
      <c r="S7">
        <f>COUNTIFS(QUESTIONNAIRE!$F32:$F46,"&gt;=80%",QUESTIONNAIRE!$F32:$F46,"&lt;=90%")</f>
        <v>1</v>
      </c>
      <c r="T7">
        <f>COUNTIFS(QUESTIONNAIRE!$F32:$F46,"&gt;=60%",QUESTIONNAIRE!$F32:$F46,"&lt;=79%")</f>
        <v>0</v>
      </c>
      <c r="U7">
        <f>COUNTIFS(QUESTIONNAIRE!$F32:$F46,"No")+COUNTIFS(QUESTIONNAIRE!$F32:$F46,"&gt;=0%",QUESTIONNAIRE!$F32:$F46,"&lt;=59%")</f>
        <v>0</v>
      </c>
      <c r="V7" s="29" t="s">
        <v>183</v>
      </c>
      <c r="W7">
        <f>COUNTIFS(QUESTIONNAIRE!$F52,"Yes")+COUNTIFS(QUESTIONNAIRE!$F52,"&gt;=91%")</f>
        <v>1</v>
      </c>
      <c r="X7">
        <f>COUNTIFS(QUESTIONNAIRE!$F52:$F54,"&gt;=80%",QUESTIONNAIRE!$F52:$F54,"&lt;=90%")</f>
        <v>0</v>
      </c>
      <c r="Y7">
        <f>COUNTIFS(QUESTIONNAIRE!$F52:$F54,"&gt;=60%",QUESTIONNAIRE!$F52:$F54,"&lt;=79%")</f>
        <v>0</v>
      </c>
      <c r="Z7">
        <f>COUNTIFS(QUESTIONNAIRE!$F52,"No")+COUNTIFS(QUESTIONNAIRE!$F52,"&gt;=0%",QUESTIONNAIRE!$F52,"&lt;=59%")</f>
        <v>0</v>
      </c>
      <c r="AA7" s="29" t="s">
        <v>183</v>
      </c>
      <c r="AB7">
        <f>COUNTIFS(QUESTIONNAIRE!$F57:$F84,"Yes")+COUNTIFS(QUESTIONNAIRE!$F57:$F84,"&gt;=91%") + COUNTIFS(QUESTIONNAIRE!$F57:$F84,"Not Applicable")</f>
        <v>10</v>
      </c>
      <c r="AC7">
        <f>COUNTIFS(QUESTIONNAIRE!$F57:$F84,"&gt;=80%",QUESTIONNAIRE!$F57:$F84,"&lt;=90%")</f>
        <v>0</v>
      </c>
      <c r="AD7">
        <f>COUNTIFS(QUESTIONNAIRE!$F57:$F84,"&gt;=60%",QUESTIONNAIRE!$F57:$F84,"&lt;=79%")</f>
        <v>0</v>
      </c>
      <c r="AE7">
        <f>COUNTIFS(QUESTIONNAIRE!$F57:$F84,"No")+COUNTIFS(QUESTIONNAIRE!$F57:$F84,"&gt;=0%",QUESTIONNAIRE!$F57:$F84,"&lt;=59%")</f>
        <v>0</v>
      </c>
      <c r="AF7" s="29" t="s">
        <v>183</v>
      </c>
      <c r="AG7">
        <f>COUNTIFS(QUESTIONNAIRE!$F89:$F95,"Yes")+COUNTIFS(QUESTIONNAIRE!$F89:$F95,"3")</f>
        <v>3</v>
      </c>
      <c r="AH7">
        <f>COUNTIFS(QUESTIONNAIRE!$F9:$F89,"2")</f>
        <v>0</v>
      </c>
      <c r="AI7">
        <f>COUNTIFS(QUESTIONNAIRE!$F89:$F95,"1")</f>
        <v>0</v>
      </c>
      <c r="AJ7">
        <f>COUNTIFS(QUESTIONNAIRE!$F89:$F95,"No")+COUNTIFS(QUESTIONNAIRE!$F89:$F95,"0")</f>
        <v>0</v>
      </c>
      <c r="AK7" s="29" t="s">
        <v>183</v>
      </c>
      <c r="AL7">
        <f>COUNTIFS(QUESTIONNAIRE!$F102:$F112,"Yes")</f>
        <v>1</v>
      </c>
      <c r="AM7">
        <f>COUNTIFS(QUESTIONNAIRE!$F102:$F112,"&gt;=80%",QUESTIONNAIRE!$F102:$F112,"&lt;=90%")</f>
        <v>0</v>
      </c>
      <c r="AN7">
        <f>COUNTIFS(QUESTIONNAIRE!$F102:$F112,"&gt;=60%",QUESTIONNAIRE!$F102:$F112,"&lt;=79%")</f>
        <v>0</v>
      </c>
      <c r="AO7">
        <f>COUNTIFS(QUESTIONNAIRE!$F102:$F112,"No")</f>
        <v>3</v>
      </c>
      <c r="AP7" s="29" t="s">
        <v>183</v>
      </c>
      <c r="AQ7">
        <f>COUNTIFS(QUESTIONNAIRE!$F118:$F121,"Yes")</f>
        <v>2</v>
      </c>
      <c r="AR7">
        <f>COUNTIFS(QUESTIONNAIRE!$F118:$F121,"&gt;=80%",QUESTIONNAIRE!$F118:$F121,"&lt;=90%")</f>
        <v>0</v>
      </c>
      <c r="AS7">
        <f>COUNTIFS(QUESTIONNAIRE!$F118:$F121,"&gt;=60%",QUESTIONNAIRE!$F118:$F121,"&lt;=79%")</f>
        <v>0</v>
      </c>
      <c r="AT7">
        <f>COUNTIFS(QUESTIONNAIRE!$F118:$F121,"No")</f>
        <v>0</v>
      </c>
      <c r="AU7" s="29" t="s">
        <v>183</v>
      </c>
      <c r="AV7">
        <f>COUNTIFS(QUESTIONNAIRE!$F127:$F136,"Yes")</f>
        <v>2</v>
      </c>
      <c r="AW7">
        <v>0</v>
      </c>
      <c r="AX7">
        <v>0</v>
      </c>
      <c r="AY7">
        <f>COUNTIFS(QUESTIONNAIRE!$F127:$F136,"No")</f>
        <v>2</v>
      </c>
      <c r="AZ7" s="29" t="s">
        <v>183</v>
      </c>
      <c r="BA7">
        <f>COUNTIFS(QUESTIONNAIRE!$F143:$F147,"Yes")</f>
        <v>2</v>
      </c>
      <c r="BB7">
        <f>COUNTIFS(QUESTIONNAIRE!$F143:$F150,"&gt;=80%",QUESTIONNAIRE!$F143:$F150,"&lt;=90%")</f>
        <v>0</v>
      </c>
      <c r="BC7">
        <f>COUNTIFS(QUESTIONNAIRE!$F143:$F150,"&gt;=60%",QUESTIONNAIRE!$F143:$F150,"&lt;=79%")</f>
        <v>0</v>
      </c>
      <c r="BD7">
        <f>COUNTIFS(QUESTIONNAIRE!$F143:$F147,"No")</f>
        <v>1</v>
      </c>
      <c r="BE7" s="29" t="s">
        <v>183</v>
      </c>
      <c r="BF7">
        <f>COUNTIFS(QUESTIONNAIRE!$F163:$F178,"Yes")</f>
        <v>0</v>
      </c>
      <c r="BG7">
        <v>0</v>
      </c>
      <c r="BH7">
        <v>0</v>
      </c>
      <c r="BI7">
        <f>COUNTIFS(QUESTIONNAIRE!$F163:$F178,"No")</f>
        <v>7</v>
      </c>
    </row>
    <row r="8" spans="1:61">
      <c r="A8" s="129"/>
      <c r="B8" s="29" t="s">
        <v>184</v>
      </c>
      <c r="C8" s="3">
        <f t="shared" si="1"/>
        <v>44</v>
      </c>
      <c r="D8" s="3">
        <f t="shared" si="0"/>
        <v>3</v>
      </c>
      <c r="E8" s="3">
        <f t="shared" si="0"/>
        <v>1</v>
      </c>
      <c r="F8" s="3">
        <f t="shared" si="0"/>
        <v>2</v>
      </c>
      <c r="G8" s="29" t="s">
        <v>184</v>
      </c>
      <c r="H8">
        <f>COUNTIFS(QUESTIONNAIRE!$G3:$G14,"Yes")+COUNTIFS(QUESTIONNAIRE!$G3:$G14,"&gt;=91%")</f>
        <v>6</v>
      </c>
      <c r="I8">
        <f>COUNTIFS(QUESTIONNAIRE!$G3:$G14,"&gt;=80%",QUESTIONNAIRE!$G3:$G14,"&lt;=90%")</f>
        <v>0</v>
      </c>
      <c r="J8">
        <f>COUNTIFS(QUESTIONNAIRE!$G3:$G14,"&gt;=60%",QUESTIONNAIRE!$G3:$G14,"&lt;=79%")</f>
        <v>0</v>
      </c>
      <c r="K8">
        <f>COUNTIFS(QUESTIONNAIRE!$G3:$G14,"No")+COUNTIFS(QUESTIONNAIRE!$G3:$G14,"&gt;=0%",QUESTIONNAIRE!$G3:$G14,"&lt;=59%")</f>
        <v>0</v>
      </c>
      <c r="L8" s="29" t="s">
        <v>184</v>
      </c>
      <c r="M8">
        <f>COUNTIFS(QUESTIONNAIRE!$G18:$G27,"Yes")+COUNTIFS(QUESTIONNAIRE!$G18:$G27,"&gt;=91%")</f>
        <v>5</v>
      </c>
      <c r="N8">
        <f>COUNTIFS(QUESTIONNAIRE!$G18:$G27,"&gt;=80%",QUESTIONNAIRE!$G18:$G27,"&lt;=90%")</f>
        <v>0</v>
      </c>
      <c r="O8">
        <f>COUNTIFS(QUESTIONNAIRE!$G18:$G27,"&gt;=60%",QUESTIONNAIRE!$G18:$G27,"&lt;=79%")</f>
        <v>0</v>
      </c>
      <c r="P8">
        <f>COUNTIFS(QUESTIONNAIRE!$G18:$G27,"No")+COUNTIFS(QUESTIONNAIRE!$G18:$G27,"&gt;=0%",QUESTIONNAIRE!$G18:$G27,"&lt;=59%")</f>
        <v>0</v>
      </c>
      <c r="Q8" s="29" t="s">
        <v>184</v>
      </c>
      <c r="R8">
        <f>COUNTIFS(QUESTIONNAIRE!$G32:$G46,"Yes")+COUNTIFS(QUESTIONNAIRE!$G32:$G46,"&gt;=91%")</f>
        <v>3</v>
      </c>
      <c r="S8">
        <f>COUNTIFS(QUESTIONNAIRE!$G32:$G46,"&gt;=80%",QUESTIONNAIRE!$G32:$G46,"&lt;=90%")</f>
        <v>0</v>
      </c>
      <c r="T8">
        <f>COUNTIFS(QUESTIONNAIRE!$G32:$G46,"&gt;=60%",QUESTIONNAIRE!$G32:$G46,"&lt;=79%")</f>
        <v>1</v>
      </c>
      <c r="U8">
        <f>COUNTIFS(QUESTIONNAIRE!$G32:$G46,"No")+COUNTIFS(QUESTIONNAIRE!$G32:$G46,"&gt;=0%",QUESTIONNAIRE!$G32:$G46,"&lt;=59%")</f>
        <v>1</v>
      </c>
      <c r="V8" s="29" t="s">
        <v>184</v>
      </c>
      <c r="W8">
        <f>COUNTIFS(QUESTIONNAIRE!$G52,"Yes")+COUNTIFS(QUESTIONNAIRE!$G52,"&gt;=91%")</f>
        <v>1</v>
      </c>
      <c r="X8">
        <f>COUNTIFS(QUESTIONNAIRE!$G52:$G54,"&gt;=80%",QUESTIONNAIRE!$G52:$G54,"&lt;=90%")</f>
        <v>0</v>
      </c>
      <c r="Y8">
        <f>COUNTIFS(QUESTIONNAIRE!$G52:$G54,"&gt;=60%",QUESTIONNAIRE!$G52:$G54,"&lt;=79%")</f>
        <v>0</v>
      </c>
      <c r="Z8">
        <f>COUNTIFS(QUESTIONNAIRE!$G52,"No")+COUNTIFS(QUESTIONNAIRE!$G52,"&gt;=0%",QUESTIONNAIRE!$G52,"&lt;=59%")</f>
        <v>0</v>
      </c>
      <c r="AA8" s="29" t="s">
        <v>184</v>
      </c>
      <c r="AB8">
        <f>COUNTIFS(QUESTIONNAIRE!$G57:$G84,"Yes")+COUNTIFS(QUESTIONNAIRE!$G57:$G84,"&gt;=91%") + COUNTIFS(QUESTIONNAIRE!$G57:$G84,"Not Applicable")</f>
        <v>7</v>
      </c>
      <c r="AC8">
        <f>COUNTIFS(QUESTIONNAIRE!$G57:$G84,"&gt;=80%",QUESTIONNAIRE!$G57:$G84,"&lt;=90%")</f>
        <v>3</v>
      </c>
      <c r="AD8">
        <f>COUNTIFS(QUESTIONNAIRE!$G57:$G84,"&gt;=60%",QUESTIONNAIRE!$G57:$G84,"&lt;=79%")</f>
        <v>0</v>
      </c>
      <c r="AE8">
        <f>COUNTIFS(QUESTIONNAIRE!$G57:$G84,"No")+COUNTIFS(QUESTIONNAIRE!$G57:$G84,"&gt;=0%",QUESTIONNAIRE!$G57:$G84,"&lt;=59%")</f>
        <v>0</v>
      </c>
      <c r="AF8" s="29" t="s">
        <v>184</v>
      </c>
      <c r="AG8">
        <f>COUNTIFS(QUESTIONNAIRE!$G89:$G95,"Yes")+COUNTIFS(QUESTIONNAIRE!$G89:$G95,"=3")</f>
        <v>3</v>
      </c>
      <c r="AH8">
        <f>COUNTIFS(QUESTIONNAIRE!$G89:$G95,"2")</f>
        <v>0</v>
      </c>
      <c r="AI8">
        <f>COUNTIFS(QUESTIONNAIRE!$G89:$G95,"1")</f>
        <v>0</v>
      </c>
      <c r="AJ8">
        <f>COUNTIFS(QUESTIONNAIRE!$G89:$G95,"No")+COUNTIFS(QUESTIONNAIRE!$G89:$G95,"0")</f>
        <v>0</v>
      </c>
      <c r="AK8" s="29" t="s">
        <v>184</v>
      </c>
      <c r="AL8">
        <f>COUNTIFS(QUESTIONNAIRE!$G102:$G112,"Yes")</f>
        <v>4</v>
      </c>
      <c r="AM8">
        <f>COUNTIFS(QUESTIONNAIRE!$G102:$G112,"&gt;=80%",QUESTIONNAIRE!$G102:$G112,"&lt;=90%")</f>
        <v>0</v>
      </c>
      <c r="AN8">
        <f>COUNTIFS(QUESTIONNAIRE!$G102:$G112,"&gt;=60%",QUESTIONNAIRE!$G102:$G112,"&lt;=79%")</f>
        <v>0</v>
      </c>
      <c r="AO8">
        <f>COUNTIFS(QUESTIONNAIRE!$G102:$G112,"No")</f>
        <v>0</v>
      </c>
      <c r="AP8" s="29" t="s">
        <v>184</v>
      </c>
      <c r="AQ8">
        <f>COUNTIFS(QUESTIONNAIRE!$G118:$G121,"Yes")</f>
        <v>2</v>
      </c>
      <c r="AR8">
        <f>COUNTIFS(QUESTIONNAIRE!$G118:$G121,"&gt;=80%",QUESTIONNAIRE!$G118:$G121,"&lt;=90%")</f>
        <v>0</v>
      </c>
      <c r="AS8">
        <f>COUNTIFS(QUESTIONNAIRE!$G118:$G121,"&gt;=60%",QUESTIONNAIRE!$G118:$G121,"&lt;=79%")</f>
        <v>0</v>
      </c>
      <c r="AT8">
        <f>COUNTIFS(QUESTIONNAIRE!$G118:$G121,"No")</f>
        <v>0</v>
      </c>
      <c r="AU8" s="29" t="s">
        <v>184</v>
      </c>
      <c r="AV8">
        <f>COUNTIFS(QUESTIONNAIRE!$G127:$G136,"Yes")</f>
        <v>3</v>
      </c>
      <c r="AW8">
        <v>0</v>
      </c>
      <c r="AX8">
        <v>0</v>
      </c>
      <c r="AY8">
        <f>COUNTIFS(QUESTIONNAIRE!$G127:$G136,"No")</f>
        <v>1</v>
      </c>
      <c r="AZ8" s="29" t="s">
        <v>184</v>
      </c>
      <c r="BA8">
        <f>COUNTIFS(QUESTIONNAIRE!$G143:$G147,"Yes")</f>
        <v>3</v>
      </c>
      <c r="BB8">
        <f>COUNTIFS(QUESTIONNAIRE!$G143:$G150,"&gt;=80%",QUESTIONNAIRE!$G143:$G150,"&lt;=90%")</f>
        <v>0</v>
      </c>
      <c r="BC8">
        <f>COUNTIFS(QUESTIONNAIRE!$G143:$G150,"&gt;=60%",QUESTIONNAIRE!$G143:$G150,"&lt;=79%")</f>
        <v>0</v>
      </c>
      <c r="BD8">
        <f>COUNTIFS(QUESTIONNAIRE!$G143:$G147,"No")</f>
        <v>0</v>
      </c>
      <c r="BE8" s="29" t="s">
        <v>184</v>
      </c>
      <c r="BF8">
        <f>COUNTIFS(QUESTIONNAIRE!$G163:$G178,"Yes")</f>
        <v>7</v>
      </c>
      <c r="BG8">
        <v>0</v>
      </c>
      <c r="BH8">
        <v>0</v>
      </c>
      <c r="BI8">
        <f>COUNTIFS(QUESTIONNAIRE!$G163:$G178,"No")</f>
        <v>0</v>
      </c>
    </row>
    <row r="9" spans="1:61">
      <c r="A9" s="129"/>
      <c r="B9" s="29" t="s">
        <v>188</v>
      </c>
      <c r="C9" s="3">
        <f t="shared" si="1"/>
        <v>29</v>
      </c>
      <c r="D9" s="3">
        <f t="shared" si="0"/>
        <v>7</v>
      </c>
      <c r="E9" s="3">
        <f t="shared" si="0"/>
        <v>1</v>
      </c>
      <c r="F9" s="3">
        <f t="shared" si="0"/>
        <v>13</v>
      </c>
      <c r="G9" s="29" t="s">
        <v>188</v>
      </c>
      <c r="H9">
        <f>COUNTIFS(QUESTIONNAIRE!$H3:$H14,"Yes")+COUNTIFS(QUESTIONNAIRE!$H3:$H14,"&gt;=91%")</f>
        <v>0</v>
      </c>
      <c r="I9">
        <f>COUNTIFS(QUESTIONNAIRE!$H3:$H14,"&gt;=80%",QUESTIONNAIRE!$H3:$H14,"&lt;=90%")</f>
        <v>3</v>
      </c>
      <c r="J9">
        <f>COUNTIFS(QUESTIONNAIRE!$H3:$H14,"&gt;=60%",QUESTIONNAIRE!$H3:$H14,"&lt;=79%")</f>
        <v>0</v>
      </c>
      <c r="K9">
        <f>COUNTIFS(QUESTIONNAIRE!$H3:$H14,"No")+COUNTIFS(QUESTIONNAIRE!$H3:$H14,"&gt;=0%",QUESTIONNAIRE!$H3:$H14,"&lt;=59%")</f>
        <v>3</v>
      </c>
      <c r="L9" s="29" t="s">
        <v>188</v>
      </c>
      <c r="M9">
        <f>COUNTIFS(QUESTIONNAIRE!$H18:$H27,"Yes")+COUNTIFS(QUESTIONNAIRE!$H18:$H27,"&gt;=91%")</f>
        <v>4</v>
      </c>
      <c r="N9">
        <f>COUNTIFS(QUESTIONNAIRE!$H18:$H27,"&gt;=80%",QUESTIONNAIRE!H18:$H27,"&lt;=90%")</f>
        <v>1</v>
      </c>
      <c r="O9">
        <f>COUNTIFS(QUESTIONNAIRE!$H18:$H27,"&gt;=60%",QUESTIONNAIRE!$H18:$H27,"&lt;=79%")</f>
        <v>0</v>
      </c>
      <c r="P9">
        <f>COUNTIFS(QUESTIONNAIRE!H18:$H27,"No")+COUNTIFS(QUESTIONNAIRE!$H18:$H27,"&gt;=0%",QUESTIONNAIRE!$H18:$H27,"&lt;=59%")</f>
        <v>0</v>
      </c>
      <c r="Q9" s="29" t="s">
        <v>188</v>
      </c>
      <c r="R9">
        <f>COUNTIFS(QUESTIONNAIRE!$H32:$H46,"Yes")+COUNTIFS(QUESTIONNAIRE!$H32:$H46,"&gt;=91%")</f>
        <v>1</v>
      </c>
      <c r="S9">
        <f>COUNTIFS(QUESTIONNAIRE!$H32:$H46,"&gt;=80%",QUESTIONNAIRE!$H32:$H46,"&lt;=90%")</f>
        <v>3</v>
      </c>
      <c r="T9">
        <f>COUNTIFS(QUESTIONNAIRE!$H32:$H46,"&gt;=60%",QUESTIONNAIRE!$H32:$H46,"&lt;=79%")</f>
        <v>1</v>
      </c>
      <c r="U9">
        <f>COUNTIFS(QUESTIONNAIRE!$H32:$H46,"No")+COUNTIFS(QUESTIONNAIRE!$H32:$H46,"&gt;=0%",QUESTIONNAIRE!$H32:$H46,"&lt;=59%")</f>
        <v>0</v>
      </c>
      <c r="V9" s="29" t="s">
        <v>188</v>
      </c>
      <c r="W9">
        <f>COUNTIFS(QUESTIONNAIRE!$H52,"Yes")+COUNTIFS(QUESTIONNAIRE!$H52,"&gt;=91%")</f>
        <v>1</v>
      </c>
      <c r="X9">
        <f>COUNTIFS(QUESTIONNAIRE!$H52:$H54,"&gt;=80%",QUESTIONNAIRE!$H52:$H54,"&lt;=90%")</f>
        <v>0</v>
      </c>
      <c r="Y9">
        <f>COUNTIFS(QUESTIONNAIRE!$H52:$H54,"&gt;=60%",QUESTIONNAIRE!$H52:$H54,"&lt;=79%")</f>
        <v>0</v>
      </c>
      <c r="Z9">
        <f>COUNTIFS(QUESTIONNAIRE!$H52,"No")+COUNTIFS(QUESTIONNAIRE!$H52,"&gt;=0%",QUESTIONNAIRE!$H52,"&lt;=59%")</f>
        <v>0</v>
      </c>
      <c r="AA9" s="29" t="s">
        <v>188</v>
      </c>
      <c r="AB9">
        <f>COUNTIFS(QUESTIONNAIRE!$H57:$H84,"Yes")+COUNTIFS(QUESTIONNAIRE!$H57:$H84,"&gt;=91%") + COUNTIFS(QUESTIONNAIRE!$H57:$H84,"Not Applicable")</f>
        <v>6</v>
      </c>
      <c r="AC9">
        <f>COUNTIFS(QUESTIONNAIRE!$H57:$H84,"&gt;=80%",QUESTIONNAIRE!$H57:$H84,"&lt;=90%")</f>
        <v>0</v>
      </c>
      <c r="AD9">
        <f>COUNTIFS(QUESTIONNAIRE!$H57:$H84,"&gt;=60%",QUESTIONNAIRE!$H57:$H84,"&lt;=79%")</f>
        <v>0</v>
      </c>
      <c r="AE9">
        <f>COUNTIFS(QUESTIONNAIRE!$H57:$H84,"No")+COUNTIFS(QUESTIONNAIRE!$H57:$H84,"&gt;=0%",QUESTIONNAIRE!$H57:$H84,"&lt;=59%")</f>
        <v>4</v>
      </c>
      <c r="AF9" s="29" t="s">
        <v>188</v>
      </c>
      <c r="AG9">
        <f>COUNTIFS(QUESTIONNAIRE!$H89:$H95,"Yes")+COUNTIFS(QUESTIONNAIRE!$H89:$H95,"3")</f>
        <v>3</v>
      </c>
      <c r="AH9">
        <f>COUNTIFS(QUESTIONNAIRE!$H89:$H95,"2")</f>
        <v>0</v>
      </c>
      <c r="AI9">
        <f>COUNTIFS(QUESTIONNAIRE!$H89:$H95,"1")</f>
        <v>0</v>
      </c>
      <c r="AJ9">
        <f>COUNTIFS(QUESTIONNAIRE!$H89:$H95,"No")+COUNTIFS(QUESTIONNAIRE!$H89:$H95,"0")</f>
        <v>0</v>
      </c>
      <c r="AK9" s="29" t="s">
        <v>188</v>
      </c>
      <c r="AL9">
        <f>COUNTIFS(QUESTIONNAIRE!$H102:$H112,"Yes")</f>
        <v>2</v>
      </c>
      <c r="AM9">
        <f>COUNTIFS(QUESTIONNAIRE!$H102:$H112,"&gt;=80%",QUESTIONNAIRE!$H102:$H112,"&lt;=90%")</f>
        <v>0</v>
      </c>
      <c r="AN9">
        <f>COUNTIFS(QUESTIONNAIRE!$H102:$H112,"&gt;=60%",QUESTIONNAIRE!$H102:$H112,"&lt;=79%")</f>
        <v>0</v>
      </c>
      <c r="AO9">
        <f>COUNTIFS(QUESTIONNAIRE!$H102:$H112,"No")</f>
        <v>2</v>
      </c>
      <c r="AP9" s="29" t="s">
        <v>188</v>
      </c>
      <c r="AQ9">
        <f>COUNTIFS(QUESTIONNAIRE!$H118:$H121,"Yes")</f>
        <v>2</v>
      </c>
      <c r="AR9">
        <f>COUNTIFS(QUESTIONNAIRE!$H118:$H121,"&gt;=80%",QUESTIONNAIRE!$H118:$H121,"&lt;=90%")</f>
        <v>0</v>
      </c>
      <c r="AS9">
        <f>COUNTIFS(QUESTIONNAIRE!$H118:$H121,"&gt;=60%",QUESTIONNAIRE!$H118:$H121,"&lt;=79%")</f>
        <v>0</v>
      </c>
      <c r="AT9">
        <f>COUNTIFS(QUESTIONNAIRE!$H118:$H121,"No")</f>
        <v>0</v>
      </c>
      <c r="AU9" s="29" t="s">
        <v>188</v>
      </c>
      <c r="AV9">
        <f>COUNTIFS(QUESTIONNAIRE!$H127:$H136,"Yes")</f>
        <v>4</v>
      </c>
      <c r="AW9">
        <v>0</v>
      </c>
      <c r="AX9">
        <v>0</v>
      </c>
      <c r="AY9">
        <f>COUNTIFS(QUESTIONNAIRE!$H127:$H136,"No")</f>
        <v>0</v>
      </c>
      <c r="AZ9" s="29" t="s">
        <v>188</v>
      </c>
      <c r="BA9">
        <f>COUNTIFS(QUESTIONNAIRE!$H143:$H147,"Yes")</f>
        <v>3</v>
      </c>
      <c r="BB9">
        <f>COUNTIFS(QUESTIONNAIRE!$H143:$H150,"&gt;=80%",QUESTIONNAIRE!$H143:$H150,"&lt;=90%")</f>
        <v>0</v>
      </c>
      <c r="BC9">
        <f>COUNTIFS(QUESTIONNAIRE!$H143:$H150,"&gt;=60%",QUESTIONNAIRE!$H143:$H150,"&lt;=79%")</f>
        <v>0</v>
      </c>
      <c r="BD9">
        <f>COUNTIFS(QUESTIONNAIRE!$H143:$H147,"No")</f>
        <v>0</v>
      </c>
      <c r="BE9" s="29" t="s">
        <v>188</v>
      </c>
      <c r="BF9">
        <f>COUNTIFS(QUESTIONNAIRE!$H163:$H178,"Yes")</f>
        <v>3</v>
      </c>
      <c r="BG9">
        <v>0</v>
      </c>
      <c r="BH9">
        <v>0</v>
      </c>
      <c r="BI9">
        <f>COUNTIFS(QUESTIONNAIRE!$H163:$H178,"No")</f>
        <v>4</v>
      </c>
    </row>
    <row r="10" spans="1:61">
      <c r="A10" s="129"/>
      <c r="B10" s="29" t="s">
        <v>213</v>
      </c>
      <c r="C10" s="3">
        <f t="shared" si="1"/>
        <v>27</v>
      </c>
      <c r="D10" s="3">
        <f t="shared" si="0"/>
        <v>1</v>
      </c>
      <c r="E10" s="3">
        <f t="shared" si="0"/>
        <v>1</v>
      </c>
      <c r="F10" s="3">
        <f t="shared" si="0"/>
        <v>21</v>
      </c>
      <c r="G10" s="29" t="s">
        <v>213</v>
      </c>
      <c r="H10">
        <f>COUNTIFS(QUESTIONNAIRE!$I3:$I14,"Yes")+COUNTIFS(QUESTIONNAIRE!$I3:$I14,"&gt;=91%")</f>
        <v>2</v>
      </c>
      <c r="I10">
        <f>COUNTIFS(QUESTIONNAIRE!$I3:$I14,"&gt;=80%",QUESTIONNAIRE!$I3:$I14,"&lt;=90%")</f>
        <v>0</v>
      </c>
      <c r="J10">
        <f>COUNTIFS(QUESTIONNAIRE!$I3:$I14,"&gt;=60%",QUESTIONNAIRE!$I3:$I14,"&lt;=79%")</f>
        <v>0</v>
      </c>
      <c r="K10">
        <f>COUNTIFS(QUESTIONNAIRE!$I3:$I14,"No")+COUNTIFS(QUESTIONNAIRE!$I3:$I14,"&gt;=0%",QUESTIONNAIRE!$I3:$I14,"&lt;=59%")</f>
        <v>4</v>
      </c>
      <c r="L10" s="29" t="s">
        <v>213</v>
      </c>
      <c r="M10">
        <f>COUNTIFS(QUESTIONNAIRE!$I18:$I27,"Yes")+COUNTIFS(QUESTIONNAIRE!$I18:$I27,"&gt;=91%")</f>
        <v>3</v>
      </c>
      <c r="N10">
        <f>COUNTIFS(QUESTIONNAIRE!$I18:$I27,"&gt;=80%",QUESTIONNAIRE!$I18:$I27,"&lt;=90%")</f>
        <v>1</v>
      </c>
      <c r="O10">
        <f>COUNTIFS(QUESTIONNAIRE!$I18:$I27,"&gt;=60%",QUESTIONNAIRE!$I18:$I27,"&lt;=79%")</f>
        <v>0</v>
      </c>
      <c r="P10">
        <f>COUNTIFS(QUESTIONNAIRE!$I18:$I27,"No")+COUNTIFS(QUESTIONNAIRE!$I18:$I27,"&gt;=0%",QUESTIONNAIRE!$I18:$I27,"&lt;=59%")</f>
        <v>1</v>
      </c>
      <c r="Q10" s="29" t="s">
        <v>213</v>
      </c>
      <c r="R10">
        <f>COUNTIFS(QUESTIONNAIRE!$I32:$I46,"Yes")+COUNTIFS(QUESTIONNAIRE!$I32:$I46,"&gt;=91%")</f>
        <v>1</v>
      </c>
      <c r="S10">
        <f>COUNTIFS(QUESTIONNAIRE!$I32:$I46,"&gt;=80%",QUESTIONNAIRE!$I32:$I46,"&lt;=90%")</f>
        <v>0</v>
      </c>
      <c r="T10">
        <f>COUNTIFS(QUESTIONNAIRE!$I32:$I46,"&gt;=60%",QUESTIONNAIRE!$I32:$I46,"&lt;=79%")</f>
        <v>0</v>
      </c>
      <c r="U10">
        <f>COUNTIFS(QUESTIONNAIRE!$I32:$I46,"No")+COUNTIFS(QUESTIONNAIRE!$I32:$I46,"&gt;=0%",QUESTIONNAIRE!$I32:$I46,"&lt;=59%")</f>
        <v>4</v>
      </c>
      <c r="V10" s="29" t="s">
        <v>213</v>
      </c>
      <c r="W10">
        <f>COUNTIFS(QUESTIONNAIRE!$I52,"Yes")+COUNTIFS(QUESTIONNAIRE!$I52,"&gt;=91%")</f>
        <v>0</v>
      </c>
      <c r="X10">
        <f>COUNTIFS(QUESTIONNAIRE!$I52:$I54,"&gt;=80%",QUESTIONNAIRE!$I52:$I54,"&lt;=90%")</f>
        <v>0</v>
      </c>
      <c r="Y10">
        <f>COUNTIFS(QUESTIONNAIRE!$I52:$I54,"&gt;=60%",QUESTIONNAIRE!$I52:$I54,"&lt;=79%")</f>
        <v>0</v>
      </c>
      <c r="Z10">
        <f>COUNTIFS(QUESTIONNAIRE!$I52,"No")+COUNTIFS(QUESTIONNAIRE!$I52,"&gt;=0%",QUESTIONNAIRE!$I52,"&lt;=59%")</f>
        <v>1</v>
      </c>
      <c r="AA10" s="29" t="s">
        <v>213</v>
      </c>
      <c r="AB10">
        <f>COUNTIFS(QUESTIONNAIRE!$I57:$I84,"Yes")+COUNTIFS(QUESTIONNAIRE!$I57:$I84,"&gt;=91%") + COUNTIFS(QUESTIONNAIRE!$I57:$I84,"Not Applicable")</f>
        <v>5</v>
      </c>
      <c r="AC10">
        <f>COUNTIFS(QUESTIONNAIRE!$I57:$I84,"&gt;=80%",QUESTIONNAIRE!$I57:$I84,"&lt;=90%")</f>
        <v>0</v>
      </c>
      <c r="AD10">
        <f>COUNTIFS(QUESTIONNAIRE!$I57:$I84,"&gt;=60%",QUESTIONNAIRE!$I57:$I84,"&lt;=79%")</f>
        <v>0</v>
      </c>
      <c r="AE10">
        <f>COUNTIFS(QUESTIONNAIRE!$I57:$I84,"No")+COUNTIFS(QUESTIONNAIRE!$I57:$I84,"&gt;=0%",QUESTIONNAIRE!$I57:$I84,"&lt;=59%")</f>
        <v>5</v>
      </c>
      <c r="AF10" s="29" t="s">
        <v>213</v>
      </c>
      <c r="AG10">
        <f>COUNTIFS(QUESTIONNAIRE!$I89:$I95,"Yes")+COUNTIFS(QUESTIONNAIRE!$I89:$I95,"3")</f>
        <v>1</v>
      </c>
      <c r="AH10">
        <f>COUNTIFS(QUESTIONNAIRE!$I89:$I95,"2")</f>
        <v>0</v>
      </c>
      <c r="AI10">
        <f>COUNTIFS(QUESTIONNAIRE!$I89:$I95,"1")</f>
        <v>1</v>
      </c>
      <c r="AJ10">
        <f>COUNTIFS(QUESTIONNAIRE!$I89:$I95,"No")+COUNTIFS(QUESTIONNAIRE!$I89:$I95,"0")</f>
        <v>1</v>
      </c>
      <c r="AK10" s="29" t="s">
        <v>213</v>
      </c>
      <c r="AL10">
        <f>COUNTIFS(QUESTIONNAIRE!$I102:$I112,"Yes")</f>
        <v>0</v>
      </c>
      <c r="AM10">
        <f>COUNTIFS(QUESTIONNAIRE!$I102:$I112,"&gt;=80%",QUESTIONNAIRE!$I102:$I112,"&lt;=90%")</f>
        <v>0</v>
      </c>
      <c r="AN10">
        <f>COUNTIFS(QUESTIONNAIRE!$I102:$I112,"&gt;=60%",QUESTIONNAIRE!$I102:$I112,"&lt;=79%")</f>
        <v>0</v>
      </c>
      <c r="AO10">
        <f>COUNTIFS(QUESTIONNAIRE!$I102:$I112,"No")</f>
        <v>4</v>
      </c>
      <c r="AP10" s="29" t="s">
        <v>213</v>
      </c>
      <c r="AQ10">
        <f>COUNTIFS(QUESTIONNAIRE!$I118:$I121,"Yes")</f>
        <v>2</v>
      </c>
      <c r="AR10">
        <f>COUNTIFS(QUESTIONNAIRE!$I118:$I121,"&gt;=80%",QUESTIONNAIRE!$I118:$I121,"&lt;=90%")</f>
        <v>0</v>
      </c>
      <c r="AS10">
        <f>COUNTIFS(QUESTIONNAIRE!$I118:$I121,"&gt;=60%",QUESTIONNAIRE!$I118:$I121,"&lt;=79%")</f>
        <v>0</v>
      </c>
      <c r="AT10">
        <f>COUNTIFS(QUESTIONNAIRE!$I118:$I121,"No")</f>
        <v>0</v>
      </c>
      <c r="AU10" s="29" t="s">
        <v>213</v>
      </c>
      <c r="AV10">
        <f>COUNTIFS(QUESTIONNAIRE!$I127:$I136,"Yes")</f>
        <v>4</v>
      </c>
      <c r="AW10">
        <v>0</v>
      </c>
      <c r="AX10">
        <v>0</v>
      </c>
      <c r="AY10">
        <f>COUNTIFS(QUESTIONNAIRE!$I127:$I136,"No")</f>
        <v>0</v>
      </c>
      <c r="AZ10" s="29" t="s">
        <v>213</v>
      </c>
      <c r="BA10">
        <f>COUNTIFS(QUESTIONNAIRE!$I143:$I147,"Yes")</f>
        <v>3</v>
      </c>
      <c r="BB10">
        <f>COUNTIFS(QUESTIONNAIRE!$I143:$I150,"&gt;=80%",QUESTIONNAIRE!$I143:$I150,"&lt;=90%")</f>
        <v>0</v>
      </c>
      <c r="BC10">
        <f>COUNTIFS(QUESTIONNAIRE!$I143:$I150,"&gt;=60%",QUESTIONNAIRE!$I143:$I150,"&lt;=79%")</f>
        <v>0</v>
      </c>
      <c r="BD10">
        <f>COUNTIFS(QUESTIONNAIRE!$I143:$I147,"No")</f>
        <v>0</v>
      </c>
      <c r="BE10" s="29" t="s">
        <v>213</v>
      </c>
      <c r="BF10">
        <f>COUNTIFS(QUESTIONNAIRE!$I163:$I178,"Yes")</f>
        <v>6</v>
      </c>
      <c r="BG10">
        <v>0</v>
      </c>
      <c r="BH10">
        <v>0</v>
      </c>
      <c r="BI10">
        <f>COUNTIFS(QUESTIONNAIRE!$I163:$I178,"No")</f>
        <v>1</v>
      </c>
    </row>
    <row r="11" spans="1:61">
      <c r="A11" s="129"/>
      <c r="B11" s="29" t="s">
        <v>185</v>
      </c>
      <c r="C11" s="3">
        <f t="shared" si="1"/>
        <v>25</v>
      </c>
      <c r="D11" s="3">
        <f t="shared" si="0"/>
        <v>2</v>
      </c>
      <c r="E11" s="3">
        <f t="shared" si="0"/>
        <v>1</v>
      </c>
      <c r="F11" s="3">
        <f t="shared" si="0"/>
        <v>22</v>
      </c>
      <c r="G11" s="29" t="s">
        <v>185</v>
      </c>
      <c r="H11" s="4">
        <f>COUNTIFS(QUESTIONNAIRE!$J3:$J14,"Yes")+COUNTIFS(QUESTIONNAIRE!$J3:$J14,"&gt;=91%")</f>
        <v>3</v>
      </c>
      <c r="I11">
        <f>COUNTIFS(QUESTIONNAIRE!$J3:$J14,"&gt;=80%",QUESTIONNAIRE!$J3:$J14,"&lt;=90%")</f>
        <v>1</v>
      </c>
      <c r="J11">
        <f>COUNTIFS(QUESTIONNAIRE!$J3:$J14,"&gt;=60%",QUESTIONNAIRE!$J3:$J14,"&lt;=79%")</f>
        <v>1</v>
      </c>
      <c r="K11">
        <f>COUNTIFS(QUESTIONNAIRE!$J3:$J14,"No")+COUNTIFS(QUESTIONNAIRE!$J3:$J14,"&gt;=0%",QUESTIONNAIRE!$J3:$J14,"&lt;=59%")</f>
        <v>1</v>
      </c>
      <c r="L11" s="29" t="s">
        <v>185</v>
      </c>
      <c r="M11" s="4">
        <f>COUNTIFS(QUESTIONNAIRE!$J18:$J27,"Yes")+COUNTIFS(QUESTIONNAIRE!$J18:$J27,"&gt;=91%")</f>
        <v>5</v>
      </c>
      <c r="N11">
        <f>COUNTIFS(QUESTIONNAIRE!$J18:$J27,"&gt;=80%",QUESTIONNAIRE!$J18:$J27,"&lt;=90%")</f>
        <v>0</v>
      </c>
      <c r="O11">
        <f>COUNTIFS(QUESTIONNAIRE!$J18:$J27,"&gt;=60%",QUESTIONNAIRE!$J18:$J27,"&lt;=79%")</f>
        <v>0</v>
      </c>
      <c r="P11">
        <f>COUNTIFS(QUESTIONNAIRE!$J18:$J27,"No")+COUNTIFS(QUESTIONNAIRE!$J18:$J27,"&gt;=0%",QUESTIONNAIRE!$J18:$J27,"&lt;=59%")</f>
        <v>0</v>
      </c>
      <c r="Q11" s="29" t="s">
        <v>185</v>
      </c>
      <c r="R11" s="4">
        <f>COUNTIFS(QUESTIONNAIRE!$J32:$J46,"Yes")+COUNTIFS(QUESTIONNAIRE!$J32:$J46,"&gt;=91%")</f>
        <v>2</v>
      </c>
      <c r="S11">
        <f>COUNTIFS(QUESTIONNAIRE!$J32:$J46,"&gt;=80%",QUESTIONNAIRE!$J32:$J46,"&lt;=90%")</f>
        <v>0</v>
      </c>
      <c r="T11">
        <f>COUNTIFS(QUESTIONNAIRE!$J32:$J46,"&gt;=60%",QUESTIONNAIRE!$J32:$J46,"&lt;=79%")</f>
        <v>0</v>
      </c>
      <c r="U11">
        <f>COUNTIFS(QUESTIONNAIRE!$J32:$J46,"No")+COUNTIFS(QUESTIONNAIRE!$J32:$J46,"&gt;=0%",QUESTIONNAIRE!$J32:$J46,"&lt;=59%")</f>
        <v>3</v>
      </c>
      <c r="V11" s="29" t="s">
        <v>185</v>
      </c>
      <c r="W11" s="4">
        <f>COUNTIFS(QUESTIONNAIRE!$J52,"Yes")+COUNTIFS(QUESTIONNAIRE!$J52,"&gt;=91%")</f>
        <v>1</v>
      </c>
      <c r="X11">
        <f>COUNTIFS(QUESTIONNAIRE!$J52:$J54,"&gt;=80%",QUESTIONNAIRE!$J52:$J54,"&lt;=90%")</f>
        <v>0</v>
      </c>
      <c r="Y11">
        <f>COUNTIFS(QUESTIONNAIRE!$J52:$J54,"&gt;=60%",QUESTIONNAIRE!$J52:$J54,"&lt;=79%")</f>
        <v>0</v>
      </c>
      <c r="Z11">
        <f>COUNTIFS(QUESTIONNAIRE!$J52,"No")+COUNTIFS(QUESTIONNAIRE!$J52,"&gt;=0%",QUESTIONNAIRE!$J52,"&lt;=59%")</f>
        <v>0</v>
      </c>
      <c r="AA11" s="29" t="s">
        <v>185</v>
      </c>
      <c r="AB11" s="4">
        <f>COUNTIFS(QUESTIONNAIRE!$J57:$J84,"Yes")+COUNTIFS(QUESTIONNAIRE!$J57:$J84,"&gt;=91%") + COUNTIFS(QUESTIONNAIRE!$J57:$J84,"Not Applicable")</f>
        <v>9</v>
      </c>
      <c r="AC11">
        <f>COUNTIFS(QUESTIONNAIRE!$J57:$J84,"&gt;=80%",QUESTIONNAIRE!$J57:$J84,"&lt;=90%")</f>
        <v>1</v>
      </c>
      <c r="AD11">
        <f>COUNTIFS(QUESTIONNAIRE!$J57:$J84,"&gt;=60%",QUESTIONNAIRE!$J57:$J84,"&lt;=79%")</f>
        <v>0</v>
      </c>
      <c r="AE11">
        <f>COUNTIFS(QUESTIONNAIRE!$J57:$J84,"No")+COUNTIFS(QUESTIONNAIRE!$J57:$J84,"&gt;=0%",QUESTIONNAIRE!$J57:$J84,"&lt;=59%")</f>
        <v>0</v>
      </c>
      <c r="AF11" s="29" t="s">
        <v>185</v>
      </c>
      <c r="AG11">
        <f>COUNTIFS(QUESTIONNAIRE!$J89:$J95,"Yes")+COUNTIFS(QUESTIONNAIRE!$J89:$J95,"=3")</f>
        <v>1</v>
      </c>
      <c r="AH11">
        <f>COUNTIFS(QUESTIONNAIRE!$J89:$J95,"2")</f>
        <v>0</v>
      </c>
      <c r="AI11">
        <f>COUNTIFS(QUESTIONNAIRE!$J89:$J95,"1")</f>
        <v>0</v>
      </c>
      <c r="AJ11">
        <f>COUNTIFS(QUESTIONNAIRE!$J89:$J95,"No")+COUNTIFS(QUESTIONNAIRE!$J89:$J95,"0")</f>
        <v>2</v>
      </c>
      <c r="AK11" s="29" t="s">
        <v>185</v>
      </c>
      <c r="AL11">
        <f>COUNTIFS(QUESTIONNAIRE!$J102:$J112,"Yes")</f>
        <v>1</v>
      </c>
      <c r="AM11">
        <f>COUNTIFS(QUESTIONNAIRE!$J102:$J112,"&gt;=80%",QUESTIONNAIRE!$J102:$J112,"&lt;=90%")</f>
        <v>0</v>
      </c>
      <c r="AN11">
        <f>COUNTIFS(QUESTIONNAIRE!$J102:$J112,"&gt;=60%",QUESTIONNAIRE!$J102:$J112,"&lt;=79%")</f>
        <v>0</v>
      </c>
      <c r="AO11">
        <f>COUNTIFS(QUESTIONNAIRE!$J102:$J112,"No")</f>
        <v>3</v>
      </c>
      <c r="AP11" s="29" t="s">
        <v>185</v>
      </c>
      <c r="AQ11">
        <f>COUNTIFS(QUESTIONNAIRE!$J118:$J121,"Yes")</f>
        <v>0</v>
      </c>
      <c r="AR11">
        <f>COUNTIFS(QUESTIONNAIRE!$J118:$J121,"&gt;=80%",QUESTIONNAIRE!$J118:$J121,"&lt;=90%")</f>
        <v>0</v>
      </c>
      <c r="AS11">
        <f>COUNTIFS(QUESTIONNAIRE!$J118:$J121,"&gt;=60%",QUESTIONNAIRE!$J118:$J121,"&lt;=79%")</f>
        <v>0</v>
      </c>
      <c r="AT11">
        <f>COUNTIFS(QUESTIONNAIRE!$J118:$J121,"No")</f>
        <v>2</v>
      </c>
      <c r="AU11" s="29" t="s">
        <v>185</v>
      </c>
      <c r="AV11">
        <f>COUNTIFS(QUESTIONNAIRE!$J127:$J136,"Yes")</f>
        <v>0</v>
      </c>
      <c r="AW11">
        <v>0</v>
      </c>
      <c r="AX11">
        <v>0</v>
      </c>
      <c r="AY11">
        <f>COUNTIFS(QUESTIONNAIRE!$J127:$J136,"No")</f>
        <v>4</v>
      </c>
      <c r="AZ11" s="29" t="s">
        <v>185</v>
      </c>
      <c r="BA11">
        <f>COUNTIFS(QUESTIONNAIRE!$J143:$J147,"Yes")</f>
        <v>2</v>
      </c>
      <c r="BB11">
        <f>COUNTIFS(QUESTIONNAIRE!$J143:$J150,"&gt;=80%",QUESTIONNAIRE!$J143:$J150,"&lt;=90%")</f>
        <v>0</v>
      </c>
      <c r="BC11">
        <f>COUNTIFS(QUESTIONNAIRE!$J143:$J150,"&gt;=60%",QUESTIONNAIRE!$J143:$J150,"&lt;=79%")</f>
        <v>0</v>
      </c>
      <c r="BD11">
        <f>COUNTIFS(QUESTIONNAIRE!$J143:$J147,"No")</f>
        <v>1</v>
      </c>
      <c r="BE11" s="29" t="s">
        <v>185</v>
      </c>
      <c r="BF11">
        <f>COUNTIFS(QUESTIONNAIRE!$J163:$J178,"Yes")</f>
        <v>1</v>
      </c>
      <c r="BG11">
        <v>0</v>
      </c>
      <c r="BH11">
        <v>0</v>
      </c>
      <c r="BI11">
        <f>COUNTIFS(QUESTIONNAIRE!$J163:$J178,"No")</f>
        <v>6</v>
      </c>
    </row>
    <row r="12" spans="1:61">
      <c r="A12" s="129"/>
      <c r="B12" s="29" t="s">
        <v>186</v>
      </c>
      <c r="C12" s="3">
        <f t="shared" si="1"/>
        <v>39</v>
      </c>
      <c r="D12" s="3">
        <f t="shared" si="0"/>
        <v>1</v>
      </c>
      <c r="E12" s="3">
        <f t="shared" si="0"/>
        <v>3</v>
      </c>
      <c r="F12" s="3">
        <f t="shared" si="0"/>
        <v>7</v>
      </c>
      <c r="G12" s="29" t="s">
        <v>186</v>
      </c>
      <c r="H12">
        <f>COUNTIFS(QUESTIONNAIRE!$K3:$K14,"Yes")+COUNTIFS(QUESTIONNAIRE!$K3:$K14,"&gt;=91%")</f>
        <v>3</v>
      </c>
      <c r="I12">
        <f>COUNTIFS(QUESTIONNAIRE!$K3:$K14,"&gt;=80%",QUESTIONNAIRE!$K3:$K14,"&lt;=90%")</f>
        <v>0</v>
      </c>
      <c r="J12">
        <f>COUNTIFS(QUESTIONNAIRE!$K3:$K14,"&gt;=60%",QUESTIONNAIRE!$K3:$K14,"&lt;=79%")</f>
        <v>0</v>
      </c>
      <c r="K12">
        <f>COUNTIFS(QUESTIONNAIRE!$K3:$K14,"No")+COUNTIFS(QUESTIONNAIRE!$K3:$K14,"&gt;=0%",QUESTIONNAIRE!$K3:$K14,"&lt;=59%")</f>
        <v>3</v>
      </c>
      <c r="L12" s="29" t="s">
        <v>186</v>
      </c>
      <c r="M12">
        <f>COUNTIFS(QUESTIONNAIRE!$K18:$K27,"Yes")+COUNTIFS(QUESTIONNAIRE!$K18:$K27,"&gt;=91%")</f>
        <v>4</v>
      </c>
      <c r="N12">
        <f>COUNTIFS(QUESTIONNAIRE!$K18:$K27,"&gt;=80%",QUESTIONNAIRE!$K18:$K27,"&lt;=90%")</f>
        <v>0</v>
      </c>
      <c r="O12">
        <f>COUNTIFS(QUESTIONNAIRE!$K18:$K27,"&gt;=60%",QUESTIONNAIRE!$K18:$K27,"&lt;=79%")</f>
        <v>1</v>
      </c>
      <c r="P12">
        <f>COUNTIFS(QUESTIONNAIRE!$K18:$K27,"No")+COUNTIFS(QUESTIONNAIRE!$K18:$K27,"&gt;=0%",QUESTIONNAIRE!$K18:$K27,"&lt;=59%")</f>
        <v>0</v>
      </c>
      <c r="Q12" s="29" t="s">
        <v>186</v>
      </c>
      <c r="R12">
        <f>COUNTIFS(QUESTIONNAIRE!$K32:$K46,"Yes")+COUNTIFS(QUESTIONNAIRE!$K32:$K46,"&gt;=91%")</f>
        <v>3</v>
      </c>
      <c r="S12">
        <f>COUNTIFS(QUESTIONNAIRE!$K32:$K46,"&gt;=80%",QUESTIONNAIRE!$K32:$K46,"&lt;=90%")</f>
        <v>0</v>
      </c>
      <c r="T12">
        <f>COUNTIFS(QUESTIONNAIRE!$K32:$K46,"&gt;=60%",QUESTIONNAIRE!$K32:$K46,"&lt;=79%")</f>
        <v>0</v>
      </c>
      <c r="U12">
        <f>COUNTIFS(QUESTIONNAIRE!$K32:$K46,"No")+COUNTIFS(QUESTIONNAIRE!$K32:$K46,"&gt;=0%",QUESTIONNAIRE!$K32:$K46,"&lt;=59%")</f>
        <v>2</v>
      </c>
      <c r="V12" s="29" t="s">
        <v>186</v>
      </c>
      <c r="W12">
        <f>COUNTIFS(QUESTIONNAIRE!$K52,"Yes")+COUNTIFS(QUESTIONNAIRE!$K52,"&gt;=91%")</f>
        <v>1</v>
      </c>
      <c r="X12">
        <f>COUNTIFS(QUESTIONNAIRE!$K52:$K54,"&gt;=80%",QUESTIONNAIRE!$K52:$K54,"&lt;=90%")</f>
        <v>0</v>
      </c>
      <c r="Y12">
        <f>COUNTIFS(QUESTIONNAIRE!$K52:$K54,"&gt;=60%",QUESTIONNAIRE!$K52:$K54,"&lt;=79%")</f>
        <v>0</v>
      </c>
      <c r="Z12">
        <f>COUNTIFS(QUESTIONNAIRE!$K52,"No")+COUNTIFS(QUESTIONNAIRE!$K52,"&gt;=0%",QUESTIONNAIRE!$K52,"&lt;=59%")</f>
        <v>0</v>
      </c>
      <c r="AA12" s="29" t="s">
        <v>186</v>
      </c>
      <c r="AB12">
        <f>COUNTIFS(QUESTIONNAIRE!$K57:$K84,"Yes")+COUNTIFS(QUESTIONNAIRE!$K57:$K84,"&gt;=91%") + COUNTIFS(QUESTIONNAIRE!$K57:$K84,"Not Applicable")</f>
        <v>8</v>
      </c>
      <c r="AC12">
        <f>COUNTIFS(QUESTIONNAIRE!$K57:$K84,"&gt;=80%",QUESTIONNAIRE!$K57:$K84,"&lt;=90%")</f>
        <v>0</v>
      </c>
      <c r="AD12">
        <f>COUNTIFS(QUESTIONNAIRE!$K57:$K84,"&gt;=60%",QUESTIONNAIRE!$K57:$K84,"&lt;=79%")</f>
        <v>2</v>
      </c>
      <c r="AE12">
        <f>COUNTIFS(QUESTIONNAIRE!$K57:$K84,"No")+COUNTIFS(QUESTIONNAIRE!$K57:$K84,"&gt;=0%",QUESTIONNAIRE!$K57:$K84,"&lt;=59%")</f>
        <v>0</v>
      </c>
      <c r="AF12" s="29" t="s">
        <v>186</v>
      </c>
      <c r="AG12">
        <f>COUNTIFS(QUESTIONNAIRE!$K89:$K95,"Yes")+COUNTIFS(QUESTIONNAIRE!$K89:$K95,"=3")</f>
        <v>2</v>
      </c>
      <c r="AH12">
        <f>COUNTIFS(QUESTIONNAIRE!$K89:$K95,"2")</f>
        <v>1</v>
      </c>
      <c r="AI12">
        <f>COUNTIFS(QUESTIONNAIRE!$K89:$K95,"1")</f>
        <v>0</v>
      </c>
      <c r="AJ12">
        <f>COUNTIFS(QUESTIONNAIRE!$K89:$K95,"No")+COUNTIFS(QUESTIONNAIRE!$K89:$K95,"0")</f>
        <v>0</v>
      </c>
      <c r="AK12" s="29" t="s">
        <v>186</v>
      </c>
      <c r="AL12">
        <f>COUNTIFS(QUESTIONNAIRE!$K102:$K112,"Yes")</f>
        <v>4</v>
      </c>
      <c r="AM12">
        <f>COUNTIFS(QUESTIONNAIRE!$K102:$K112,"&gt;=80%",QUESTIONNAIRE!$K102:$K112,"&lt;=90%")</f>
        <v>0</v>
      </c>
      <c r="AN12">
        <f>COUNTIFS(QUESTIONNAIRE!$K102:$K112,"&gt;=60%",QUESTIONNAIRE!$K102:$K112,"&lt;=79%")</f>
        <v>0</v>
      </c>
      <c r="AO12">
        <f>COUNTIFS(QUESTIONNAIRE!$K102:$K112,"No")</f>
        <v>0</v>
      </c>
      <c r="AP12" s="29" t="s">
        <v>186</v>
      </c>
      <c r="AQ12">
        <f>COUNTIFS(QUESTIONNAIRE!$K118:$K121,"Yes")</f>
        <v>2</v>
      </c>
      <c r="AR12">
        <f>COUNTIFS(QUESTIONNAIRE!$K118:$K121,"&gt;=80%",QUESTIONNAIRE!$K118:$K121,"&lt;=90%")</f>
        <v>0</v>
      </c>
      <c r="AS12">
        <f>COUNTIFS(QUESTIONNAIRE!$K118:$K121,"&gt;=60%",QUESTIONNAIRE!$K118:$K121,"&lt;=79%")</f>
        <v>0</v>
      </c>
      <c r="AT12">
        <f>COUNTIFS(QUESTIONNAIRE!$K118:$K121,"No")</f>
        <v>0</v>
      </c>
      <c r="AU12" s="29" t="s">
        <v>186</v>
      </c>
      <c r="AV12">
        <f>COUNTIFS(QUESTIONNAIRE!$K127:$K136,"Yes")</f>
        <v>4</v>
      </c>
      <c r="AW12">
        <v>0</v>
      </c>
      <c r="AX12">
        <v>0</v>
      </c>
      <c r="AY12">
        <f>COUNTIFS(QUESTIONNAIRE!$K127:$K136,"No")</f>
        <v>0</v>
      </c>
      <c r="AZ12" s="29" t="s">
        <v>186</v>
      </c>
      <c r="BA12">
        <f>COUNTIFS(QUESTIONNAIRE!$K143:$K147,"Yes")</f>
        <v>3</v>
      </c>
      <c r="BB12">
        <f>COUNTIFS(QUESTIONNAIRE!$K143:$K150,"&gt;=80%",QUESTIONNAIRE!$K143:$K150,"&lt;=90%")</f>
        <v>0</v>
      </c>
      <c r="BC12">
        <f>COUNTIFS(QUESTIONNAIRE!$K143:$K150,"&gt;=60%",QUESTIONNAIRE!$K143:$K150,"&lt;=79%")</f>
        <v>0</v>
      </c>
      <c r="BD12">
        <f>COUNTIFS(QUESTIONNAIRE!$K143:$K147,"No")</f>
        <v>0</v>
      </c>
      <c r="BE12" s="29" t="s">
        <v>186</v>
      </c>
      <c r="BF12">
        <f>COUNTIFS(QUESTIONNAIRE!$K163:$K178,"Yes")</f>
        <v>5</v>
      </c>
      <c r="BG12">
        <v>0</v>
      </c>
      <c r="BH12">
        <v>0</v>
      </c>
      <c r="BI12">
        <f>COUNTIFS(QUESTIONNAIRE!$K163:$K178,"No")</f>
        <v>2</v>
      </c>
    </row>
    <row r="13" spans="1:61">
      <c r="A13" s="129"/>
      <c r="B13" s="29" t="s">
        <v>187</v>
      </c>
      <c r="C13" s="3">
        <f t="shared" si="1"/>
        <v>32</v>
      </c>
      <c r="D13" s="3">
        <f t="shared" si="0"/>
        <v>2</v>
      </c>
      <c r="E13" s="3">
        <f t="shared" si="0"/>
        <v>0</v>
      </c>
      <c r="F13" s="3">
        <f t="shared" si="0"/>
        <v>16</v>
      </c>
      <c r="G13" s="29" t="s">
        <v>187</v>
      </c>
      <c r="H13">
        <f>COUNTIFS(QUESTIONNAIRE!$L3:$L14,"Yes")+COUNTIFS(QUESTIONNAIRE!$L3:$L14,"&gt;=91%")</f>
        <v>2</v>
      </c>
      <c r="I13">
        <f>COUNTIFS(QUESTIONNAIRE!$L3:$L14,"&gt;=80%",QUESTIONNAIRE!$L3:$L14,"&lt;=90%")</f>
        <v>0</v>
      </c>
      <c r="J13">
        <f>COUNTIFS(QUESTIONNAIRE!$L3:$L14,"&gt;=60%",QUESTIONNAIRE!$L3:$L14,"&lt;=79%")</f>
        <v>0</v>
      </c>
      <c r="K13">
        <f>COUNTIFS(QUESTIONNAIRE!$L3:$L14,"No")+COUNTIFS(QUESTIONNAIRE!$L3:$L14,"&gt;=0%",QUESTIONNAIRE!$L3:$L14,"&lt;=59%")</f>
        <v>4</v>
      </c>
      <c r="L13" s="29" t="s">
        <v>187</v>
      </c>
      <c r="M13">
        <f>COUNTIFS(QUESTIONNAIRE!$L18:$L27,"Yes")+COUNTIFS(QUESTIONNAIRE!$L18:$L27,"&gt;=91%")</f>
        <v>4</v>
      </c>
      <c r="N13">
        <f>COUNTIFS(QUESTIONNAIRE!$L18:$L27,"&gt;=80%",QUESTIONNAIRE!$L18:$L27,"&lt;=90%")</f>
        <v>1</v>
      </c>
      <c r="O13">
        <f>COUNTIFS(QUESTIONNAIRE!$L18:$L27,"&gt;=60%",QUESTIONNAIRE!$L18:$L27,"&lt;=79%")</f>
        <v>0</v>
      </c>
      <c r="P13">
        <f>COUNTIFS(QUESTIONNAIRE!$L18:$L27,"No")+COUNTIFS(QUESTIONNAIRE!$L18:$L27,"&gt;=0%",QUESTIONNAIRE!$L18:$L27,"&lt;=59%")</f>
        <v>0</v>
      </c>
      <c r="Q13" s="29" t="s">
        <v>187</v>
      </c>
      <c r="R13">
        <f>COUNTIFS(QUESTIONNAIRE!$L32:$L46,"Yes")+COUNTIFS(QUESTIONNAIRE!$L32:$L46,"&gt;=91%")</f>
        <v>5</v>
      </c>
      <c r="S13">
        <f>COUNTIFS(QUESTIONNAIRE!$L32:$L46,"&gt;=80%",QUESTIONNAIRE!$L32:$L46,"&lt;=90%")</f>
        <v>0</v>
      </c>
      <c r="T13">
        <f>COUNTIFS(QUESTIONNAIRE!$L32:$L46,"&gt;=60%",QUESTIONNAIRE!$L32:$L46,"&lt;=79%")</f>
        <v>0</v>
      </c>
      <c r="U13">
        <f>COUNTIFS(QUESTIONNAIRE!$L32:$L46,"No")+COUNTIFS(QUESTIONNAIRE!$L32:$L46,"&gt;=0%",QUESTIONNAIRE!$L32:$L46,"&lt;=59%")</f>
        <v>0</v>
      </c>
      <c r="V13" s="29" t="s">
        <v>187</v>
      </c>
      <c r="W13">
        <f>COUNTIFS(QUESTIONNAIRE!$L52,"Yes")+COUNTIFS(QUESTIONNAIRE!$L52,"&gt;=91%")</f>
        <v>1</v>
      </c>
      <c r="X13">
        <f>COUNTIFS(QUESTIONNAIRE!$L52:$L54,"&gt;=80%",QUESTIONNAIRE!$L52:$L54,"&lt;=90%")</f>
        <v>0</v>
      </c>
      <c r="Y13">
        <f>COUNTIFS(QUESTIONNAIRE!$L52:$L54,"&gt;=60%",QUESTIONNAIRE!$L52:$L54,"&lt;=79%")</f>
        <v>0</v>
      </c>
      <c r="Z13">
        <f>COUNTIFS(QUESTIONNAIRE!$L52,"No")+COUNTIFS(QUESTIONNAIRE!$L52,"&gt;=0%",QUESTIONNAIRE!$L52,"&lt;=59%")</f>
        <v>0</v>
      </c>
      <c r="AA13" s="29" t="s">
        <v>187</v>
      </c>
      <c r="AB13">
        <f>COUNTIFS(QUESTIONNAIRE!$L57:$L84,"Yes")+COUNTIFS(QUESTIONNAIRE!$L57:$L84,"&gt;=91%") + COUNTIFS(QUESTIONNAIRE!$L57:$L84,"Not Applicable")</f>
        <v>9</v>
      </c>
      <c r="AC13">
        <f>COUNTIFS(QUESTIONNAIRE!$L57:$L84,"&gt;=80%",QUESTIONNAIRE!$L57:$L84,"&lt;=90%")</f>
        <v>1</v>
      </c>
      <c r="AD13">
        <f>COUNTIFS(QUESTIONNAIRE!$L57:$L84,"&gt;=60%",QUESTIONNAIRE!$L57:$L84,"&lt;=79%")</f>
        <v>0</v>
      </c>
      <c r="AE13">
        <f>COUNTIFS(QUESTIONNAIRE!$L57:$L84,"No")+COUNTIFS(QUESTIONNAIRE!$L57:$L84,"&gt;=0%",QUESTIONNAIRE!$L57:$L84,"&lt;=59%")</f>
        <v>0</v>
      </c>
      <c r="AF13" s="29" t="s">
        <v>187</v>
      </c>
      <c r="AG13">
        <f>COUNTIFS(QUESTIONNAIRE!$L89:$L95,"Yes")+COUNTIFS(QUESTIONNAIRE!$L89:$L95,"3")</f>
        <v>2</v>
      </c>
      <c r="AH13">
        <f>COUNTIFS(QUESTIONNAIRE!$L89:$L95,"2")</f>
        <v>0</v>
      </c>
      <c r="AI13">
        <f>COUNTIFS(QUESTIONNAIRE!$L89:$L95,"1")</f>
        <v>0</v>
      </c>
      <c r="AJ13">
        <f>COUNTIFS(QUESTIONNAIRE!$L89:$L95,"No")+COUNTIFS(QUESTIONNAIRE!$L89:$L95,"0")</f>
        <v>1</v>
      </c>
      <c r="AK13" s="29" t="s">
        <v>187</v>
      </c>
      <c r="AL13">
        <f>COUNTIFS(QUESTIONNAIRE!$L102:$L112,"Yes")</f>
        <v>3</v>
      </c>
      <c r="AM13">
        <f>COUNTIFS(QUESTIONNAIRE!$L102:$L112,"&gt;=80%",QUESTIONNAIRE!$L102:$L112,"&lt;=90%")</f>
        <v>0</v>
      </c>
      <c r="AN13">
        <f>COUNTIFS(QUESTIONNAIRE!$L102:$L112,"&gt;=60%",QUESTIONNAIRE!$L102:$L112,"&lt;=79%")</f>
        <v>0</v>
      </c>
      <c r="AO13">
        <f>COUNTIFS(QUESTIONNAIRE!$L102:$L112,"No")</f>
        <v>1</v>
      </c>
      <c r="AP13" s="29" t="s">
        <v>187</v>
      </c>
      <c r="AQ13">
        <f>COUNTIFS(QUESTIONNAIRE!$L118:$L121,"Yes")</f>
        <v>2</v>
      </c>
      <c r="AR13">
        <f>COUNTIFS(QUESTIONNAIRE!$L118:$L121,"&gt;=80%",QUESTIONNAIRE!$L118:$L121,"&lt;=90%")</f>
        <v>0</v>
      </c>
      <c r="AS13">
        <f>COUNTIFS(QUESTIONNAIRE!$L118:$L121,"&gt;=60%",QUESTIONNAIRE!$L118:$L121,"&lt;=79%")</f>
        <v>0</v>
      </c>
      <c r="AT13">
        <f>COUNTIFS(QUESTIONNAIRE!$L118:$L121,"No")</f>
        <v>0</v>
      </c>
      <c r="AU13" s="29" t="s">
        <v>187</v>
      </c>
      <c r="AV13">
        <f>COUNTIFS(QUESTIONNAIRE!$L127:$L136,"Yes")</f>
        <v>3</v>
      </c>
      <c r="AW13">
        <v>0</v>
      </c>
      <c r="AX13">
        <v>0</v>
      </c>
      <c r="AY13">
        <f>COUNTIFS(QUESTIONNAIRE!$L127:$L136,"No")</f>
        <v>1</v>
      </c>
      <c r="AZ13" s="29" t="s">
        <v>187</v>
      </c>
      <c r="BA13">
        <f>COUNTIFS(QUESTIONNAIRE!$L143:$L147,"Yes")</f>
        <v>1</v>
      </c>
      <c r="BB13">
        <f>COUNTIFS(QUESTIONNAIRE!$L143:$L150,"&gt;=80%",QUESTIONNAIRE!$L143:$L150,"&lt;=90%")</f>
        <v>0</v>
      </c>
      <c r="BC13">
        <f>COUNTIFS(QUESTIONNAIRE!$L143:$L150,"&gt;=60%",QUESTIONNAIRE!$L143:$L150,"&lt;=79%")</f>
        <v>0</v>
      </c>
      <c r="BD13">
        <f>COUNTIFS(QUESTIONNAIRE!$L143:$L147,"No")</f>
        <v>2</v>
      </c>
      <c r="BE13" s="29" t="s">
        <v>187</v>
      </c>
      <c r="BF13">
        <f>COUNTIFS(QUESTIONNAIRE!$L163:$L178,"Yes")</f>
        <v>0</v>
      </c>
      <c r="BG13">
        <v>0</v>
      </c>
      <c r="BH13">
        <v>0</v>
      </c>
      <c r="BI13">
        <f>COUNTIFS(QUESTIONNAIRE!$L163:$L178,"No")</f>
        <v>7</v>
      </c>
    </row>
    <row r="17" spans="4:22">
      <c r="D17" s="30"/>
    </row>
    <row r="19" spans="4:22">
      <c r="V19" s="56"/>
    </row>
  </sheetData>
  <mergeCells count="13">
    <mergeCell ref="A2:A13"/>
    <mergeCell ref="AZ1:BD1"/>
    <mergeCell ref="BE1:BI1"/>
    <mergeCell ref="AA1:AE1"/>
    <mergeCell ref="AF1:AJ1"/>
    <mergeCell ref="AK1:AO1"/>
    <mergeCell ref="AP1:AT1"/>
    <mergeCell ref="AU1:AY1"/>
    <mergeCell ref="B1:F1"/>
    <mergeCell ref="G1:K1"/>
    <mergeCell ref="L1:P1"/>
    <mergeCell ref="Q1:U1"/>
    <mergeCell ref="V1:Z1"/>
  </mergeCells>
  <phoneticPr fontId="13" type="noConversion"/>
  <pageMargins left="0.7" right="0.7" top="0.75" bottom="0.75" header="0.3" footer="0.3"/>
  <pageSetup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zoomScale="75" zoomScaleNormal="75" workbookViewId="0">
      <selection activeCell="AD103" sqref="AD103"/>
    </sheetView>
  </sheetViews>
  <sheetFormatPr defaultColWidth="8.7265625" defaultRowHeight="14.5"/>
  <cols>
    <col min="1" max="16384" width="8.7265625" style="1"/>
  </cols>
  <sheetData>
    <row r="1" s="1" customFormat="1"/>
    <row r="2" s="1" customFormat="1"/>
    <row r="3" s="1" customFormat="1"/>
    <row r="4" s="1" customFormat="1"/>
    <row r="5" s="1" customFormat="1"/>
  </sheetData>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847B8-B39A-46B6-AE52-53C5A91E6841}">
  <dimension ref="A1:D3"/>
  <sheetViews>
    <sheetView workbookViewId="0">
      <selection activeCell="A3" sqref="A3:D3"/>
    </sheetView>
  </sheetViews>
  <sheetFormatPr defaultRowHeight="14.5"/>
  <cols>
    <col min="1" max="1" width="22.54296875" bestFit="1" customWidth="1"/>
    <col min="2" max="2" width="17.453125" bestFit="1" customWidth="1"/>
    <col min="3" max="4" width="17.7265625" bestFit="1" customWidth="1"/>
  </cols>
  <sheetData>
    <row r="1" spans="1:4">
      <c r="A1" t="s">
        <v>176</v>
      </c>
      <c r="B1" t="s">
        <v>177</v>
      </c>
      <c r="C1" t="s">
        <v>178</v>
      </c>
      <c r="D1" t="s">
        <v>179</v>
      </c>
    </row>
    <row r="3" spans="1:4">
      <c r="A3" t="s">
        <v>172</v>
      </c>
      <c r="B3" t="s">
        <v>173</v>
      </c>
      <c r="C3" t="s">
        <v>174</v>
      </c>
      <c r="D3" t="s">
        <v>175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D033C5237ED5458F3AF14D7ACBA24D" ma:contentTypeVersion="2" ma:contentTypeDescription="Create a new document." ma:contentTypeScope="" ma:versionID="a60b10c7e2caed8f2cee0c0ef009c38e">
  <xsd:schema xmlns:xsd="http://www.w3.org/2001/XMLSchema" xmlns:xs="http://www.w3.org/2001/XMLSchema" xmlns:p="http://schemas.microsoft.com/office/2006/metadata/properties" xmlns:ns3="287aade5-9c38-4315-be17-b43285575d16" targetNamespace="http://schemas.microsoft.com/office/2006/metadata/properties" ma:root="true" ma:fieldsID="bd71857e11d41f1e44369ef3c9147a26" ns3:_="">
    <xsd:import namespace="287aade5-9c38-4315-be17-b43285575d16"/>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7aade5-9c38-4315-be17-b43285575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C5A61D-0D3F-4758-A319-998681C1FE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7aade5-9c38-4315-be17-b43285575d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91C293-7C38-4438-9A63-7DFAEF3F0A56}">
  <ds:schemaRefs>
    <ds:schemaRef ds:uri="http://schemas.openxmlformats.org/package/2006/metadata/core-properties"/>
    <ds:schemaRef ds:uri="http://purl.org/dc/dcmitype/"/>
    <ds:schemaRef ds:uri="http://schemas.microsoft.com/office/2006/documentManagement/types"/>
    <ds:schemaRef ds:uri="http://www.w3.org/XML/1998/namespace"/>
    <ds:schemaRef ds:uri="http://purl.org/dc/terms/"/>
    <ds:schemaRef ds:uri="http://schemas.microsoft.com/office/infopath/2007/PartnerControls"/>
    <ds:schemaRef ds:uri="287aade5-9c38-4315-be17-b43285575d16"/>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080A2548-3809-49B7-83D7-0F55B819C5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QUESTIONNAIRE</vt:lpstr>
      <vt:lpstr>DATA TABLE</vt:lpstr>
      <vt:lpstr>DASHBOARD</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Sietoyo Esitikott</dc:creator>
  <cp:lastModifiedBy>Ekanem, Chinyere</cp:lastModifiedBy>
  <dcterms:created xsi:type="dcterms:W3CDTF">2023-05-21T21:57:00Z</dcterms:created>
  <dcterms:modified xsi:type="dcterms:W3CDTF">2023-11-01T17:10:56Z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E0294C99CE1B48B2B17F6DFF433445C7</vt:lpwstr>
  </property>
  <property fmtid="{D5CDD505-2E9C-101B-9397-08002B2CF9AE}" pid="3" name="KSOProductBuildVer">
    <vt:lpwstr>1033-11.2.0.11537</vt:lpwstr>
  </property>
  <property fmtid="{D5CDD505-2E9C-101B-9397-08002B2CF9AE}" pid="4" name="ContentTypeId">
    <vt:lpwstr>0x0101009ED033C5237ED5458F3AF14D7ACBA24D</vt:lpwstr>
  </property>
</Properties>
</file>